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9320" windowHeight="11640" activeTab="5"/>
  </bookViews>
  <sheets>
    <sheet name="мл. гр. дв" sheetId="1" r:id="rId1"/>
    <sheet name="мл. гр. хл." sheetId="2" r:id="rId2"/>
    <sheet name="ср. гр. хл." sheetId="3" r:id="rId3"/>
    <sheet name="ср. гр. дв." sheetId="4" r:id="rId4"/>
    <sheet name="ст. гр. дв " sheetId="5" r:id="rId5"/>
    <sheet name="ст. гр. хл." sheetId="6" r:id="rId6"/>
  </sheets>
  <definedNames>
    <definedName name="к2">'мл. гр. хл.'!$C$7:$C$42</definedName>
    <definedName name="к3" localSheetId="3">'ср. гр. дв.'!$C$7:$C$39</definedName>
    <definedName name="к3">'ср. гр. хл.'!$C$8:$C$37</definedName>
    <definedName name="к4" localSheetId="5">'ст. гр. хл.'!$C$9:$C$37</definedName>
    <definedName name="к4">'ст. гр. дв '!$C$7:$C$37</definedName>
    <definedName name="Керівники">'мл. гр. хл.'!$C$7:$C$42</definedName>
  </definedNames>
  <calcPr fullCalcOnLoad="1"/>
</workbook>
</file>

<file path=xl/sharedStrings.xml><?xml version="1.0" encoding="utf-8"?>
<sst xmlns="http://schemas.openxmlformats.org/spreadsheetml/2006/main" count="386" uniqueCount="90">
  <si>
    <t>Сума штрафів</t>
  </si>
  <si>
    <t>бал</t>
  </si>
  <si>
    <t xml:space="preserve"> Бал за етап</t>
  </si>
  <si>
    <t>час проходження</t>
  </si>
  <si>
    <t>загальна сума штрафів</t>
  </si>
  <si>
    <t>загальна сума балів</t>
  </si>
  <si>
    <t>результат</t>
  </si>
  <si>
    <t>ПІБ учасника</t>
  </si>
  <si>
    <t>час</t>
  </si>
  <si>
    <t>1 штрафний бал</t>
  </si>
  <si>
    <t>№</t>
  </si>
  <si>
    <t>Загальний бал</t>
  </si>
  <si>
    <t>Місце</t>
  </si>
  <si>
    <t>ПКЧ1</t>
  </si>
  <si>
    <t>КЧ</t>
  </si>
  <si>
    <t>Не проходження етапу</t>
  </si>
  <si>
    <t>Переправа по вірьовці з перилами (похилі вгору) - 40б</t>
  </si>
  <si>
    <t>Переправа по колоді з перилами  - 37б</t>
  </si>
  <si>
    <t>Навісна переправа - 40б</t>
  </si>
  <si>
    <t>Купини - 37б</t>
  </si>
  <si>
    <t>Підйом по схилу  - 40б</t>
  </si>
  <si>
    <t>спуск по схилу - 40б</t>
  </si>
  <si>
    <t>Траверс схилу - 40б</t>
  </si>
  <si>
    <t>В’язання вузлів  - 35б</t>
  </si>
  <si>
    <t>Конкурс ув’язки   - 40б</t>
  </si>
  <si>
    <t>Траверс схилу   - 40б</t>
  </si>
  <si>
    <t>Спуск по схилу (самонаведення)  - 75б</t>
  </si>
  <si>
    <t>Переправа по вірьовці з перилами (наведення верхньої перили)  - 75б</t>
  </si>
  <si>
    <t>Навісна переправа   - 40б</t>
  </si>
  <si>
    <t>Навісна переправа похила вниз  - 65б</t>
  </si>
  <si>
    <t>Переправа по вірьовці з перилами (похилі вгору)  - 40б</t>
  </si>
  <si>
    <t>Навісна переправа похила вгору   - 65б</t>
  </si>
  <si>
    <t xml:space="preserve"> Навісна переправа похила вниз    - 65б</t>
  </si>
  <si>
    <t>Підйом по вертикальних перилах із транспортуванням вантажу   - 80б</t>
  </si>
  <si>
    <t>Навісна переправа із транспортуванням вантажу   - 70б</t>
  </si>
  <si>
    <t>Спуск по вертикальних перилах із транспортуванням вантажу    - 120б</t>
  </si>
  <si>
    <t>Керівник</t>
  </si>
  <si>
    <t>Керівники гуртків</t>
  </si>
  <si>
    <t>Бублик В.С.</t>
  </si>
  <si>
    <t>Людоговський В.Г.</t>
  </si>
  <si>
    <t>Крисенко Г.А.</t>
  </si>
  <si>
    <t>Пастухевич Я.Й.</t>
  </si>
  <si>
    <t>Гусев С.О.</t>
  </si>
  <si>
    <t>Попова Н.В.</t>
  </si>
  <si>
    <t>Миронюк р.О.</t>
  </si>
  <si>
    <t>Свірідов А.А.</t>
  </si>
  <si>
    <t>Білецький Сергій</t>
  </si>
  <si>
    <t>Пастухевич Руслан</t>
  </si>
  <si>
    <t>Сумар Данил</t>
  </si>
  <si>
    <t>Скорик Роман</t>
  </si>
  <si>
    <t>Ульянкін Костянтин</t>
  </si>
  <si>
    <t>Мелехов Володимир</t>
  </si>
  <si>
    <t>Зелик Дмитро</t>
  </si>
  <si>
    <t>Галига Денис</t>
  </si>
  <si>
    <t>Євтушенко Марія</t>
  </si>
  <si>
    <t>Бубуч Аліна</t>
  </si>
  <si>
    <t>Жукова Карина</t>
  </si>
  <si>
    <t>Лобарчук Катерина</t>
  </si>
  <si>
    <t>Німич Віолетта</t>
  </si>
  <si>
    <t>Кукуруза Єлизавета</t>
  </si>
  <si>
    <t>Клименко Павло</t>
  </si>
  <si>
    <t>Ніколіна Марія</t>
  </si>
  <si>
    <t>Карпенко Світлана</t>
  </si>
  <si>
    <t>Міхаревич Олександр</t>
  </si>
  <si>
    <t>Матьора Максим</t>
  </si>
  <si>
    <t>Матьора Владислав</t>
  </si>
  <si>
    <t>Багашова Вікторія</t>
  </si>
  <si>
    <t>Корнєєва Вікторія</t>
  </si>
  <si>
    <t>Година Аліна</t>
  </si>
  <si>
    <t>Тараненко Роман</t>
  </si>
  <si>
    <t>Не прох етапу</t>
  </si>
  <si>
    <t>Брага Тетяна</t>
  </si>
  <si>
    <t>Зезіч Ілона</t>
  </si>
  <si>
    <t>Не прох. етапу</t>
  </si>
  <si>
    <t>Сова Анастасія</t>
  </si>
  <si>
    <t>Халак Елеонора</t>
  </si>
  <si>
    <t>Мороз Альбіна</t>
  </si>
  <si>
    <t>Коковіна Юлія</t>
  </si>
  <si>
    <t>Устінова Анастасія</t>
  </si>
  <si>
    <t>Пінчук Ольга</t>
  </si>
  <si>
    <t>Не проходження</t>
  </si>
  <si>
    <t xml:space="preserve">Не проходження </t>
  </si>
  <si>
    <t>Німич Олександр</t>
  </si>
  <si>
    <t>Ярига Євген</t>
  </si>
  <si>
    <t>Яковенко Валентин</t>
  </si>
  <si>
    <t>Марухненко Ростислав</t>
  </si>
  <si>
    <t>Кава Олександр</t>
  </si>
  <si>
    <t>Кулієв Бехруз</t>
  </si>
  <si>
    <t>Яблуновський Андрій</t>
  </si>
  <si>
    <t>-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</si>
</sst>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[$-F400]h:mm:ss\ AM/PM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90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90" wrapText="1"/>
    </xf>
    <xf numFmtId="16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Border="1" applyAlignment="1">
      <alignment textRotation="90" wrapText="1"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164" fontId="0" fillId="0" borderId="1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BX56"/>
  <sheetViews>
    <sheetView zoomScale="70" zoomScaleNormal="70" zoomScalePageLayoutView="0" workbookViewId="0" topLeftCell="A4">
      <selection activeCell="A15" sqref="A15"/>
    </sheetView>
  </sheetViews>
  <sheetFormatPr defaultColWidth="9.140625" defaultRowHeight="15"/>
  <cols>
    <col min="1" max="1" width="3.00390625" style="0" customWidth="1"/>
    <col min="2" max="2" width="19.28125" style="0" customWidth="1"/>
    <col min="3" max="3" width="18.421875" style="0" customWidth="1"/>
    <col min="4" max="4" width="2.8515625" style="0" customWidth="1"/>
    <col min="5" max="5" width="2.140625" style="0" customWidth="1"/>
    <col min="6" max="6" width="2.421875" style="0" customWidth="1"/>
    <col min="7" max="7" width="3.28125" style="0" customWidth="1"/>
    <col min="8" max="8" width="3.140625" style="0" customWidth="1"/>
    <col min="9" max="9" width="3.421875" style="0" customWidth="1"/>
    <col min="10" max="10" width="4.28125" style="0" customWidth="1"/>
    <col min="11" max="11" width="2.8515625" style="0" customWidth="1"/>
    <col min="12" max="13" width="3.00390625" style="0" customWidth="1"/>
    <col min="14" max="14" width="3.140625" style="0" customWidth="1"/>
    <col min="15" max="16" width="3.28125" style="0" customWidth="1"/>
    <col min="17" max="17" width="3.57421875" style="0" customWidth="1"/>
    <col min="18" max="18" width="3.140625" style="0" customWidth="1"/>
    <col min="19" max="19" width="3.00390625" style="0" customWidth="1"/>
    <col min="20" max="20" width="3.140625" style="0" customWidth="1"/>
    <col min="21" max="21" width="3.421875" style="0" customWidth="1"/>
    <col min="22" max="22" width="3.28125" style="0" customWidth="1"/>
    <col min="23" max="23" width="2.8515625" style="0" customWidth="1"/>
    <col min="24" max="24" width="3.421875" style="0" customWidth="1"/>
    <col min="25" max="25" width="2.8515625" style="0" customWidth="1"/>
    <col min="26" max="26" width="3.28125" style="0" customWidth="1"/>
    <col min="27" max="29" width="3.00390625" style="0" customWidth="1"/>
    <col min="30" max="31" width="3.140625" style="0" customWidth="1"/>
    <col min="32" max="32" width="2.8515625" style="0" customWidth="1"/>
    <col min="33" max="33" width="3.140625" style="0" customWidth="1"/>
    <col min="34" max="34" width="3.00390625" style="0" customWidth="1"/>
    <col min="35" max="35" width="3.28125" style="0" customWidth="1"/>
    <col min="36" max="36" width="3.140625" style="0" customWidth="1"/>
    <col min="37" max="37" width="3.28125" style="0" customWidth="1"/>
    <col min="38" max="38" width="3.8515625" style="0" customWidth="1"/>
    <col min="39" max="39" width="3.00390625" style="0" customWidth="1"/>
    <col min="40" max="40" width="3.140625" style="0" customWidth="1"/>
    <col min="41" max="41" width="2.7109375" style="0" customWidth="1"/>
    <col min="42" max="44" width="3.140625" style="0" customWidth="1"/>
    <col min="45" max="45" width="3.28125" style="0" customWidth="1"/>
    <col min="46" max="46" width="2.7109375" style="0" customWidth="1"/>
    <col min="47" max="48" width="3.140625" style="0" customWidth="1"/>
    <col min="49" max="52" width="3.28125" style="0" customWidth="1"/>
    <col min="53" max="53" width="3.421875" style="0" customWidth="1"/>
    <col min="54" max="54" width="4.8515625" style="0" customWidth="1"/>
    <col min="55" max="55" width="9.00390625" style="0" customWidth="1"/>
    <col min="56" max="56" width="4.7109375" style="0" customWidth="1"/>
    <col min="57" max="57" width="3.140625" style="0" customWidth="1"/>
    <col min="58" max="58" width="3.00390625" style="0" customWidth="1"/>
    <col min="59" max="59" width="2.7109375" style="0" customWidth="1"/>
    <col min="60" max="60" width="3.421875" style="0" customWidth="1"/>
    <col min="61" max="61" width="3.140625" style="0" customWidth="1"/>
    <col min="62" max="62" width="2.7109375" style="0" customWidth="1"/>
    <col min="63" max="63" width="3.7109375" style="0" customWidth="1"/>
    <col min="64" max="64" width="8.00390625" style="0" customWidth="1"/>
    <col min="65" max="65" width="3.8515625" style="0" customWidth="1"/>
    <col min="66" max="66" width="2.8515625" style="0" customWidth="1"/>
    <col min="67" max="68" width="2.7109375" style="0" customWidth="1"/>
    <col min="69" max="69" width="3.421875" style="0" customWidth="1"/>
    <col min="70" max="70" width="3.140625" style="0" customWidth="1"/>
    <col min="71" max="71" width="3.28125" style="0" customWidth="1"/>
    <col min="72" max="72" width="3.140625" style="0" customWidth="1"/>
    <col min="73" max="73" width="8.140625" style="0" customWidth="1"/>
    <col min="74" max="74" width="4.28125" style="0" customWidth="1"/>
    <col min="75" max="75" width="4.8515625" style="0" customWidth="1"/>
    <col min="76" max="76" width="5.57421875" style="0" customWidth="1"/>
  </cols>
  <sheetData>
    <row r="1" spans="1:76" ht="15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1"/>
    </row>
    <row r="2" spans="1:76" ht="15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4"/>
    </row>
    <row r="3" spans="1:76" ht="15">
      <c r="A3" s="22"/>
      <c r="B3" s="18" t="s">
        <v>9</v>
      </c>
      <c r="C3" s="18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5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4"/>
    </row>
    <row r="4" spans="1:76" ht="15">
      <c r="A4" s="26"/>
      <c r="B4" s="27">
        <v>0.00011574074074074073</v>
      </c>
      <c r="C4" s="27"/>
      <c r="D4" s="36" t="s">
        <v>13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7">
        <v>0</v>
      </c>
      <c r="AB4" s="37"/>
      <c r="AC4" s="37"/>
      <c r="AD4" s="37"/>
      <c r="AE4" s="37"/>
      <c r="AF4" s="36" t="s">
        <v>14</v>
      </c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7">
        <v>0</v>
      </c>
      <c r="AW4" s="37"/>
      <c r="AX4" s="37"/>
      <c r="AY4" s="37"/>
      <c r="AZ4" s="37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9"/>
    </row>
    <row r="5" spans="1:76" ht="40.5" customHeight="1">
      <c r="A5" s="38" t="s">
        <v>10</v>
      </c>
      <c r="B5" s="35" t="s">
        <v>7</v>
      </c>
      <c r="C5" s="35" t="s">
        <v>36</v>
      </c>
      <c r="D5" s="39" t="s">
        <v>16</v>
      </c>
      <c r="E5" s="39"/>
      <c r="F5" s="39"/>
      <c r="G5" s="39"/>
      <c r="H5" s="39"/>
      <c r="I5" s="39"/>
      <c r="J5" s="39"/>
      <c r="K5" s="34" t="s">
        <v>17</v>
      </c>
      <c r="L5" s="34"/>
      <c r="M5" s="34"/>
      <c r="N5" s="34"/>
      <c r="O5" s="34"/>
      <c r="P5" s="34"/>
      <c r="Q5" s="34"/>
      <c r="R5" s="34" t="s">
        <v>18</v>
      </c>
      <c r="S5" s="34"/>
      <c r="T5" s="34"/>
      <c r="U5" s="34"/>
      <c r="V5" s="34"/>
      <c r="W5" s="34"/>
      <c r="X5" s="34"/>
      <c r="Y5" s="34" t="s">
        <v>19</v>
      </c>
      <c r="Z5" s="34"/>
      <c r="AA5" s="34"/>
      <c r="AB5" s="34"/>
      <c r="AC5" s="34"/>
      <c r="AD5" s="34"/>
      <c r="AE5" s="34"/>
      <c r="AF5" s="34" t="s">
        <v>20</v>
      </c>
      <c r="AG5" s="34"/>
      <c r="AH5" s="34"/>
      <c r="AI5" s="34"/>
      <c r="AJ5" s="34"/>
      <c r="AK5" s="34"/>
      <c r="AL5" s="34"/>
      <c r="AM5" s="34" t="s">
        <v>22</v>
      </c>
      <c r="AN5" s="34"/>
      <c r="AO5" s="34"/>
      <c r="AP5" s="34"/>
      <c r="AQ5" s="34"/>
      <c r="AR5" s="34"/>
      <c r="AS5" s="34"/>
      <c r="AT5" s="34" t="s">
        <v>21</v>
      </c>
      <c r="AU5" s="34"/>
      <c r="AV5" s="34"/>
      <c r="AW5" s="34"/>
      <c r="AX5" s="34"/>
      <c r="AY5" s="34"/>
      <c r="AZ5" s="34"/>
      <c r="BA5" s="33" t="s">
        <v>4</v>
      </c>
      <c r="BB5" s="33" t="s">
        <v>5</v>
      </c>
      <c r="BC5" s="33" t="s">
        <v>3</v>
      </c>
      <c r="BD5" s="33" t="s">
        <v>6</v>
      </c>
      <c r="BE5" s="34" t="s">
        <v>23</v>
      </c>
      <c r="BF5" s="34"/>
      <c r="BG5" s="34"/>
      <c r="BH5" s="34"/>
      <c r="BI5" s="34"/>
      <c r="BJ5" s="34"/>
      <c r="BK5" s="34"/>
      <c r="BL5" s="34"/>
      <c r="BM5" s="34"/>
      <c r="BN5" s="34" t="s">
        <v>24</v>
      </c>
      <c r="BO5" s="34"/>
      <c r="BP5" s="34"/>
      <c r="BQ5" s="34"/>
      <c r="BR5" s="34"/>
      <c r="BS5" s="34"/>
      <c r="BT5" s="34"/>
      <c r="BU5" s="34"/>
      <c r="BV5" s="34"/>
      <c r="BW5" s="10"/>
      <c r="BX5" s="10"/>
    </row>
    <row r="6" spans="1:76" ht="87.75" customHeight="1">
      <c r="A6" s="38"/>
      <c r="B6" s="35"/>
      <c r="C6" s="35"/>
      <c r="D6" s="10">
        <v>1</v>
      </c>
      <c r="E6" s="10">
        <v>3</v>
      </c>
      <c r="F6" s="10">
        <v>6</v>
      </c>
      <c r="G6" s="10">
        <v>10</v>
      </c>
      <c r="H6" s="16" t="s">
        <v>81</v>
      </c>
      <c r="I6" s="13" t="s">
        <v>0</v>
      </c>
      <c r="J6" s="13" t="s">
        <v>2</v>
      </c>
      <c r="K6" s="10">
        <v>1</v>
      </c>
      <c r="L6" s="10">
        <v>3</v>
      </c>
      <c r="M6" s="10">
        <v>6</v>
      </c>
      <c r="N6" s="10">
        <v>10</v>
      </c>
      <c r="O6" s="16" t="s">
        <v>80</v>
      </c>
      <c r="P6" s="13" t="s">
        <v>0</v>
      </c>
      <c r="Q6" s="13" t="s">
        <v>2</v>
      </c>
      <c r="R6" s="10">
        <v>1</v>
      </c>
      <c r="S6" s="10">
        <v>3</v>
      </c>
      <c r="T6" s="10">
        <v>6</v>
      </c>
      <c r="U6" s="10">
        <v>10</v>
      </c>
      <c r="V6" s="16" t="s">
        <v>81</v>
      </c>
      <c r="W6" s="13" t="s">
        <v>0</v>
      </c>
      <c r="X6" s="13" t="s">
        <v>2</v>
      </c>
      <c r="Y6" s="10">
        <v>1</v>
      </c>
      <c r="Z6" s="10">
        <v>3</v>
      </c>
      <c r="AA6" s="10">
        <v>6</v>
      </c>
      <c r="AB6" s="10">
        <v>10</v>
      </c>
      <c r="AC6" s="16" t="s">
        <v>81</v>
      </c>
      <c r="AD6" s="13" t="s">
        <v>0</v>
      </c>
      <c r="AE6" s="13" t="s">
        <v>2</v>
      </c>
      <c r="AF6" s="10">
        <v>1</v>
      </c>
      <c r="AG6" s="10">
        <v>3</v>
      </c>
      <c r="AH6" s="10">
        <v>6</v>
      </c>
      <c r="AI6" s="10">
        <v>10</v>
      </c>
      <c r="AJ6" s="16" t="s">
        <v>81</v>
      </c>
      <c r="AK6" s="13" t="s">
        <v>0</v>
      </c>
      <c r="AL6" s="13" t="s">
        <v>2</v>
      </c>
      <c r="AM6" s="10">
        <v>1</v>
      </c>
      <c r="AN6" s="10">
        <v>3</v>
      </c>
      <c r="AO6" s="10">
        <v>6</v>
      </c>
      <c r="AP6" s="10">
        <v>10</v>
      </c>
      <c r="AQ6" s="16" t="s">
        <v>81</v>
      </c>
      <c r="AR6" s="13" t="s">
        <v>0</v>
      </c>
      <c r="AS6" s="13" t="s">
        <v>2</v>
      </c>
      <c r="AT6" s="10">
        <v>1</v>
      </c>
      <c r="AU6" s="10">
        <v>3</v>
      </c>
      <c r="AV6" s="10">
        <v>6</v>
      </c>
      <c r="AW6" s="10">
        <v>10</v>
      </c>
      <c r="AX6" s="16" t="s">
        <v>81</v>
      </c>
      <c r="AY6" s="13" t="s">
        <v>0</v>
      </c>
      <c r="AZ6" s="13" t="s">
        <v>2</v>
      </c>
      <c r="BA6" s="33"/>
      <c r="BB6" s="33"/>
      <c r="BC6" s="33"/>
      <c r="BD6" s="33"/>
      <c r="BE6" s="17">
        <v>1</v>
      </c>
      <c r="BF6" s="17">
        <v>3</v>
      </c>
      <c r="BG6" s="17">
        <v>6</v>
      </c>
      <c r="BH6" s="17">
        <v>10</v>
      </c>
      <c r="BI6" s="17">
        <v>20</v>
      </c>
      <c r="BJ6" s="16" t="s">
        <v>0</v>
      </c>
      <c r="BK6" s="16" t="s">
        <v>2</v>
      </c>
      <c r="BL6" s="16" t="s">
        <v>8</v>
      </c>
      <c r="BM6" s="16" t="s">
        <v>1</v>
      </c>
      <c r="BN6" s="17">
        <v>1</v>
      </c>
      <c r="BO6" s="17">
        <v>3</v>
      </c>
      <c r="BP6" s="17">
        <v>6</v>
      </c>
      <c r="BQ6" s="17">
        <v>10</v>
      </c>
      <c r="BR6" s="17">
        <v>20</v>
      </c>
      <c r="BS6" s="16" t="s">
        <v>0</v>
      </c>
      <c r="BT6" s="16" t="s">
        <v>2</v>
      </c>
      <c r="BU6" s="16" t="s">
        <v>8</v>
      </c>
      <c r="BV6" s="16" t="s">
        <v>1</v>
      </c>
      <c r="BW6" s="16" t="s">
        <v>11</v>
      </c>
      <c r="BX6" s="16" t="s">
        <v>12</v>
      </c>
    </row>
    <row r="7" spans="1:76" ht="15">
      <c r="A7" s="10">
        <v>1</v>
      </c>
      <c r="B7" s="10" t="s">
        <v>56</v>
      </c>
      <c r="C7" s="10" t="s">
        <v>42</v>
      </c>
      <c r="D7" s="10"/>
      <c r="E7" s="10"/>
      <c r="F7" s="10"/>
      <c r="G7" s="10"/>
      <c r="H7" s="10"/>
      <c r="I7" s="10">
        <f aca="true" t="shared" si="0" ref="I7:I12">D7+E7*3+F7*6+G7*10</f>
        <v>0</v>
      </c>
      <c r="J7" s="10">
        <f aca="true" t="shared" si="1" ref="J7:J12">40-I7-H7*40</f>
        <v>40</v>
      </c>
      <c r="K7" s="10"/>
      <c r="L7" s="10"/>
      <c r="M7" s="10"/>
      <c r="N7" s="10"/>
      <c r="O7" s="10"/>
      <c r="P7" s="10">
        <f aca="true" t="shared" si="2" ref="P7:P12">K7+L7*3+M7*6+N7*10</f>
        <v>0</v>
      </c>
      <c r="Q7" s="10">
        <f aca="true" t="shared" si="3" ref="Q7:Q12">37-P7-O7*37</f>
        <v>37</v>
      </c>
      <c r="R7" s="10"/>
      <c r="S7" s="10"/>
      <c r="T7" s="10"/>
      <c r="U7" s="10"/>
      <c r="V7" s="10"/>
      <c r="W7" s="10">
        <f aca="true" t="shared" si="4" ref="W7:W12">R7+S7*3+T7*6+U7*10</f>
        <v>0</v>
      </c>
      <c r="X7" s="10">
        <f aca="true" t="shared" si="5" ref="X7:X12">40-W7-V7*40</f>
        <v>40</v>
      </c>
      <c r="Y7" s="10"/>
      <c r="Z7" s="10"/>
      <c r="AA7" s="10"/>
      <c r="AB7" s="10"/>
      <c r="AC7" s="10"/>
      <c r="AD7" s="10">
        <f aca="true" t="shared" si="6" ref="AD7:AD12">Y7+Z7*3+AA7*6+AB7*10</f>
        <v>0</v>
      </c>
      <c r="AE7" s="10">
        <f aca="true" t="shared" si="7" ref="AE7:AE12">37-AD7-AC7*37</f>
        <v>37</v>
      </c>
      <c r="AF7" s="10"/>
      <c r="AG7" s="10"/>
      <c r="AH7" s="10"/>
      <c r="AI7" s="10"/>
      <c r="AJ7" s="10"/>
      <c r="AK7" s="10">
        <f aca="true" t="shared" si="8" ref="AK7:AK12">AF7+AG7*3+AH7*6+AI7*10</f>
        <v>0</v>
      </c>
      <c r="AL7" s="14">
        <f aca="true" t="shared" si="9" ref="AL7:AL12">40-AK7-AJ7*40</f>
        <v>40</v>
      </c>
      <c r="AM7" s="10"/>
      <c r="AN7" s="10"/>
      <c r="AO7" s="10"/>
      <c r="AP7" s="10"/>
      <c r="AQ7" s="10"/>
      <c r="AR7" s="10">
        <f aca="true" t="shared" si="10" ref="AR7:AR12">AM7+AN7*3+AO7*6+AP7*10</f>
        <v>0</v>
      </c>
      <c r="AS7" s="10">
        <f aca="true" t="shared" si="11" ref="AS7:AS12">40-AR7-AQ7*40</f>
        <v>40</v>
      </c>
      <c r="AT7" s="10"/>
      <c r="AU7" s="10"/>
      <c r="AV7" s="10"/>
      <c r="AW7" s="10"/>
      <c r="AX7" s="10"/>
      <c r="AY7" s="10">
        <f aca="true" t="shared" si="12" ref="AY7:AY12">AT7+AU7*3+AV7*6+AW7*10</f>
        <v>0</v>
      </c>
      <c r="AZ7" s="10">
        <f aca="true" t="shared" si="13" ref="AZ7:AZ12">40-AY7-AX7*40</f>
        <v>40</v>
      </c>
      <c r="BA7" s="10">
        <f aca="true" t="shared" si="14" ref="BA7:BB12">I7+P7+W7+AD7+AK7+AR7+AY7</f>
        <v>0</v>
      </c>
      <c r="BB7" s="14">
        <f t="shared" si="14"/>
        <v>274</v>
      </c>
      <c r="BC7" s="11">
        <v>0.002893518518518519</v>
      </c>
      <c r="BD7" s="14">
        <f aca="true" t="shared" si="15" ref="BD7:BD12">BB7-(BA7+BC7/$B$4)</f>
        <v>249</v>
      </c>
      <c r="BE7" s="10"/>
      <c r="BF7" s="10"/>
      <c r="BG7" s="10"/>
      <c r="BH7" s="10"/>
      <c r="BI7" s="10"/>
      <c r="BJ7" s="10">
        <f aca="true" t="shared" si="16" ref="BJ7:BJ12">BE7+BF7*3+BG7*6+BH7*10+BI7*20</f>
        <v>0</v>
      </c>
      <c r="BK7" s="10">
        <f aca="true" t="shared" si="17" ref="BK7:BK12">35-BJ7</f>
        <v>35</v>
      </c>
      <c r="BL7" s="11">
        <v>0.001736111111111111</v>
      </c>
      <c r="BM7" s="10">
        <f>BK7-(BJ7+BL7/$B$4)</f>
        <v>20</v>
      </c>
      <c r="BN7" s="10"/>
      <c r="BO7" s="10"/>
      <c r="BP7" s="10"/>
      <c r="BQ7" s="10"/>
      <c r="BR7" s="10"/>
      <c r="BS7" s="10">
        <f>BN7+BO7*3+BP7*6+BQ7*10+BR7*20</f>
        <v>0</v>
      </c>
      <c r="BT7" s="10">
        <f aca="true" t="shared" si="18" ref="BT7:BT12">40-BS7</f>
        <v>40</v>
      </c>
      <c r="BU7" s="11">
        <v>0.001597222222222222</v>
      </c>
      <c r="BV7" s="10">
        <f>BT7-(BS7+BU7/$B$4)</f>
        <v>26.2</v>
      </c>
      <c r="BW7" s="14">
        <f>BD7+BM7+BV7</f>
        <v>295.2</v>
      </c>
      <c r="BX7" s="10">
        <v>1</v>
      </c>
    </row>
    <row r="8" spans="1:76" ht="15">
      <c r="A8" s="10">
        <v>2</v>
      </c>
      <c r="B8" s="10" t="s">
        <v>58</v>
      </c>
      <c r="C8" s="10" t="s">
        <v>42</v>
      </c>
      <c r="D8" s="10"/>
      <c r="E8" s="10"/>
      <c r="F8" s="10"/>
      <c r="G8" s="10"/>
      <c r="H8" s="10"/>
      <c r="I8" s="10">
        <f t="shared" si="0"/>
        <v>0</v>
      </c>
      <c r="J8" s="10">
        <f t="shared" si="1"/>
        <v>40</v>
      </c>
      <c r="K8" s="10"/>
      <c r="L8" s="10"/>
      <c r="M8" s="10"/>
      <c r="N8" s="10"/>
      <c r="O8" s="10"/>
      <c r="P8" s="10">
        <f t="shared" si="2"/>
        <v>0</v>
      </c>
      <c r="Q8" s="10">
        <f t="shared" si="3"/>
        <v>37</v>
      </c>
      <c r="R8" s="10"/>
      <c r="S8" s="10">
        <v>1</v>
      </c>
      <c r="T8" s="10"/>
      <c r="U8" s="10"/>
      <c r="V8" s="10"/>
      <c r="W8" s="10">
        <f t="shared" si="4"/>
        <v>3</v>
      </c>
      <c r="X8" s="10">
        <f t="shared" si="5"/>
        <v>37</v>
      </c>
      <c r="Y8" s="10"/>
      <c r="Z8" s="10">
        <v>1</v>
      </c>
      <c r="AA8" s="10"/>
      <c r="AB8" s="10"/>
      <c r="AC8" s="10"/>
      <c r="AD8" s="10">
        <f t="shared" si="6"/>
        <v>3</v>
      </c>
      <c r="AE8" s="10">
        <f t="shared" si="7"/>
        <v>34</v>
      </c>
      <c r="AF8" s="10"/>
      <c r="AG8" s="10"/>
      <c r="AH8" s="10"/>
      <c r="AI8" s="10"/>
      <c r="AJ8" s="10"/>
      <c r="AK8" s="10">
        <f t="shared" si="8"/>
        <v>0</v>
      </c>
      <c r="AL8" s="14">
        <f t="shared" si="9"/>
        <v>40</v>
      </c>
      <c r="AM8" s="10"/>
      <c r="AN8" s="10"/>
      <c r="AO8" s="10"/>
      <c r="AP8" s="10"/>
      <c r="AQ8" s="10"/>
      <c r="AR8" s="10">
        <f t="shared" si="10"/>
        <v>0</v>
      </c>
      <c r="AS8" s="10">
        <f t="shared" si="11"/>
        <v>40</v>
      </c>
      <c r="AT8" s="10"/>
      <c r="AU8" s="10"/>
      <c r="AV8" s="10"/>
      <c r="AW8" s="10"/>
      <c r="AX8" s="10"/>
      <c r="AY8" s="10">
        <f t="shared" si="12"/>
        <v>0</v>
      </c>
      <c r="AZ8" s="10">
        <f t="shared" si="13"/>
        <v>40</v>
      </c>
      <c r="BA8" s="10">
        <f t="shared" si="14"/>
        <v>6</v>
      </c>
      <c r="BB8" s="14">
        <f t="shared" si="14"/>
        <v>268</v>
      </c>
      <c r="BC8" s="11">
        <v>0.003587962962962963</v>
      </c>
      <c r="BD8" s="14">
        <f t="shared" si="15"/>
        <v>231</v>
      </c>
      <c r="BE8" s="10"/>
      <c r="BF8" s="10">
        <v>1</v>
      </c>
      <c r="BG8" s="10"/>
      <c r="BH8" s="10"/>
      <c r="BI8" s="10"/>
      <c r="BJ8" s="10">
        <f t="shared" si="16"/>
        <v>3</v>
      </c>
      <c r="BK8" s="10">
        <f t="shared" si="17"/>
        <v>32</v>
      </c>
      <c r="BL8" s="11">
        <v>0.002488425925925926</v>
      </c>
      <c r="BM8" s="10">
        <f>BK8-(BJ8+BL8/$B$4)</f>
        <v>7.4999999999999964</v>
      </c>
      <c r="BN8" s="10"/>
      <c r="BO8" s="10"/>
      <c r="BP8" s="10"/>
      <c r="BQ8" s="10"/>
      <c r="BR8" s="10"/>
      <c r="BS8" s="10">
        <f>BN8+BO8*3+BP8*6+BQ8*10+BR8*20</f>
        <v>0</v>
      </c>
      <c r="BT8" s="10">
        <f t="shared" si="18"/>
        <v>40</v>
      </c>
      <c r="BU8" s="11">
        <v>0.0014467592592592594</v>
      </c>
      <c r="BV8" s="10">
        <f>BT8-(BS8+BU8/$B$4)</f>
        <v>27.5</v>
      </c>
      <c r="BW8" s="14">
        <f>BD8+BM8+BV8</f>
        <v>266</v>
      </c>
      <c r="BX8" s="10">
        <v>2</v>
      </c>
    </row>
    <row r="9" spans="1:76" ht="15">
      <c r="A9" s="10">
        <v>3</v>
      </c>
      <c r="B9" s="10" t="s">
        <v>55</v>
      </c>
      <c r="C9" s="10" t="s">
        <v>39</v>
      </c>
      <c r="D9" s="10"/>
      <c r="E9" s="10"/>
      <c r="F9" s="10"/>
      <c r="G9" s="10"/>
      <c r="H9" s="10"/>
      <c r="I9" s="10">
        <f t="shared" si="0"/>
        <v>0</v>
      </c>
      <c r="J9" s="10">
        <f t="shared" si="1"/>
        <v>40</v>
      </c>
      <c r="K9" s="10"/>
      <c r="L9" s="10"/>
      <c r="M9" s="10"/>
      <c r="N9" s="10"/>
      <c r="O9" s="10"/>
      <c r="P9" s="10">
        <f t="shared" si="2"/>
        <v>0</v>
      </c>
      <c r="Q9" s="10">
        <f t="shared" si="3"/>
        <v>37</v>
      </c>
      <c r="R9" s="10"/>
      <c r="S9" s="10"/>
      <c r="T9" s="10"/>
      <c r="U9" s="10"/>
      <c r="V9" s="10"/>
      <c r="W9" s="10">
        <f t="shared" si="4"/>
        <v>0</v>
      </c>
      <c r="X9" s="10">
        <f t="shared" si="5"/>
        <v>40</v>
      </c>
      <c r="Y9" s="10"/>
      <c r="Z9" s="10"/>
      <c r="AA9" s="10"/>
      <c r="AB9" s="10"/>
      <c r="AC9" s="10"/>
      <c r="AD9" s="10">
        <f t="shared" si="6"/>
        <v>0</v>
      </c>
      <c r="AE9" s="10">
        <f t="shared" si="7"/>
        <v>37</v>
      </c>
      <c r="AF9" s="10"/>
      <c r="AG9" s="10"/>
      <c r="AH9" s="10"/>
      <c r="AI9" s="10"/>
      <c r="AJ9" s="10"/>
      <c r="AK9" s="10">
        <f t="shared" si="8"/>
        <v>0</v>
      </c>
      <c r="AL9" s="14">
        <f t="shared" si="9"/>
        <v>40</v>
      </c>
      <c r="AM9" s="10"/>
      <c r="AN9" s="10"/>
      <c r="AO9" s="10"/>
      <c r="AP9" s="10"/>
      <c r="AQ9" s="10"/>
      <c r="AR9" s="10">
        <f t="shared" si="10"/>
        <v>0</v>
      </c>
      <c r="AS9" s="10">
        <f t="shared" si="11"/>
        <v>40</v>
      </c>
      <c r="AT9" s="10"/>
      <c r="AU9" s="10">
        <v>1</v>
      </c>
      <c r="AV9" s="10"/>
      <c r="AW9" s="10"/>
      <c r="AX9" s="10"/>
      <c r="AY9" s="10">
        <f t="shared" si="12"/>
        <v>3</v>
      </c>
      <c r="AZ9" s="10">
        <f t="shared" si="13"/>
        <v>37</v>
      </c>
      <c r="BA9" s="10">
        <f t="shared" si="14"/>
        <v>3</v>
      </c>
      <c r="BB9" s="14">
        <f t="shared" si="14"/>
        <v>271</v>
      </c>
      <c r="BC9" s="11">
        <v>0.00369212962962963</v>
      </c>
      <c r="BD9" s="14">
        <f t="shared" si="15"/>
        <v>236.1</v>
      </c>
      <c r="BE9" s="10"/>
      <c r="BF9" s="10">
        <v>2</v>
      </c>
      <c r="BG9" s="10"/>
      <c r="BH9" s="10"/>
      <c r="BI9" s="10"/>
      <c r="BJ9" s="10">
        <f t="shared" si="16"/>
        <v>6</v>
      </c>
      <c r="BK9" s="10">
        <f t="shared" si="17"/>
        <v>29</v>
      </c>
      <c r="BL9" s="11">
        <v>0.003275462962962963</v>
      </c>
      <c r="BM9" s="10">
        <f>BK9-(BJ9+BL9/$B$4)</f>
        <v>-5.300000000000004</v>
      </c>
      <c r="BN9" s="10"/>
      <c r="BO9" s="10"/>
      <c r="BP9" s="10"/>
      <c r="BQ9" s="10"/>
      <c r="BR9" s="10"/>
      <c r="BS9" s="10">
        <f>BN9+BO9*3+BP9*6+BQ9*10+BR9*20</f>
        <v>0</v>
      </c>
      <c r="BT9" s="10">
        <f t="shared" si="18"/>
        <v>40</v>
      </c>
      <c r="BU9" s="11">
        <v>0.0012152777777777778</v>
      </c>
      <c r="BV9" s="10">
        <f>BT9-(BS9+BU9/$B$4)</f>
        <v>29.5</v>
      </c>
      <c r="BW9" s="14">
        <f>BD9+BM9+BV9</f>
        <v>260.29999999999995</v>
      </c>
      <c r="BX9" s="10">
        <v>3</v>
      </c>
    </row>
    <row r="10" spans="1:76" ht="15">
      <c r="A10" s="10">
        <v>4</v>
      </c>
      <c r="B10" s="10" t="s">
        <v>54</v>
      </c>
      <c r="C10" s="10" t="s">
        <v>43</v>
      </c>
      <c r="D10" s="10">
        <v>1</v>
      </c>
      <c r="E10" s="10"/>
      <c r="F10" s="10"/>
      <c r="G10" s="10"/>
      <c r="H10" s="10"/>
      <c r="I10" s="10">
        <f t="shared" si="0"/>
        <v>1</v>
      </c>
      <c r="J10" s="10">
        <f t="shared" si="1"/>
        <v>39</v>
      </c>
      <c r="K10" s="10"/>
      <c r="L10" s="10"/>
      <c r="M10" s="10"/>
      <c r="N10" s="10"/>
      <c r="O10" s="10"/>
      <c r="P10" s="10">
        <f t="shared" si="2"/>
        <v>0</v>
      </c>
      <c r="Q10" s="10">
        <f t="shared" si="3"/>
        <v>37</v>
      </c>
      <c r="R10" s="10"/>
      <c r="S10" s="10">
        <v>1</v>
      </c>
      <c r="T10" s="10"/>
      <c r="U10" s="10"/>
      <c r="V10" s="10"/>
      <c r="W10" s="10">
        <f t="shared" si="4"/>
        <v>3</v>
      </c>
      <c r="X10" s="10">
        <f t="shared" si="5"/>
        <v>37</v>
      </c>
      <c r="Y10" s="10"/>
      <c r="Z10" s="10">
        <v>1</v>
      </c>
      <c r="AA10" s="10"/>
      <c r="AB10" s="10"/>
      <c r="AC10" s="10"/>
      <c r="AD10" s="10">
        <f t="shared" si="6"/>
        <v>3</v>
      </c>
      <c r="AE10" s="10">
        <f t="shared" si="7"/>
        <v>34</v>
      </c>
      <c r="AF10" s="10"/>
      <c r="AG10" s="10"/>
      <c r="AH10" s="10"/>
      <c r="AI10" s="10"/>
      <c r="AJ10" s="10"/>
      <c r="AK10" s="10">
        <f t="shared" si="8"/>
        <v>0</v>
      </c>
      <c r="AL10" s="14">
        <f t="shared" si="9"/>
        <v>40</v>
      </c>
      <c r="AM10" s="10"/>
      <c r="AN10" s="10"/>
      <c r="AO10" s="10"/>
      <c r="AP10" s="10"/>
      <c r="AQ10" s="10"/>
      <c r="AR10" s="10">
        <f t="shared" si="10"/>
        <v>0</v>
      </c>
      <c r="AS10" s="10">
        <f t="shared" si="11"/>
        <v>40</v>
      </c>
      <c r="AT10" s="10"/>
      <c r="AU10" s="10">
        <v>1</v>
      </c>
      <c r="AV10" s="10"/>
      <c r="AW10" s="10"/>
      <c r="AX10" s="10"/>
      <c r="AY10" s="10">
        <f t="shared" si="12"/>
        <v>3</v>
      </c>
      <c r="AZ10" s="10">
        <f t="shared" si="13"/>
        <v>37</v>
      </c>
      <c r="BA10" s="10">
        <f t="shared" si="14"/>
        <v>10</v>
      </c>
      <c r="BB10" s="14">
        <f t="shared" si="14"/>
        <v>264</v>
      </c>
      <c r="BC10" s="11">
        <v>0.003206018518518519</v>
      </c>
      <c r="BD10" s="14">
        <f t="shared" si="15"/>
        <v>226.3</v>
      </c>
      <c r="BE10" s="10">
        <v>2</v>
      </c>
      <c r="BF10" s="10">
        <v>1</v>
      </c>
      <c r="BG10" s="10"/>
      <c r="BH10" s="10"/>
      <c r="BI10" s="10"/>
      <c r="BJ10" s="10">
        <f t="shared" si="16"/>
        <v>5</v>
      </c>
      <c r="BK10" s="10">
        <f t="shared" si="17"/>
        <v>30</v>
      </c>
      <c r="BL10" s="11">
        <v>0.002951388888888889</v>
      </c>
      <c r="BM10" s="10">
        <f>BK10-(BJ10+BL10/$B$4)</f>
        <v>-0.5</v>
      </c>
      <c r="BN10" s="10"/>
      <c r="BO10" s="10"/>
      <c r="BP10" s="10"/>
      <c r="BQ10" s="10"/>
      <c r="BR10" s="10"/>
      <c r="BS10" s="10">
        <f>BN10+BO10*3+BP10*6+BQ10*10+BR10*20</f>
        <v>0</v>
      </c>
      <c r="BT10" s="10">
        <f t="shared" si="18"/>
        <v>40</v>
      </c>
      <c r="BU10" s="11">
        <v>0.0012731481481481483</v>
      </c>
      <c r="BV10" s="10">
        <f>BT10-(BS10+BU10/$B$4)</f>
        <v>29</v>
      </c>
      <c r="BW10" s="14">
        <f>BD10+BM10+BV10</f>
        <v>254.8</v>
      </c>
      <c r="BX10" s="14">
        <v>4</v>
      </c>
    </row>
    <row r="11" spans="1:76" ht="15">
      <c r="A11" s="10">
        <v>5</v>
      </c>
      <c r="B11" s="10" t="s">
        <v>62</v>
      </c>
      <c r="C11" s="10" t="s">
        <v>44</v>
      </c>
      <c r="D11" s="10"/>
      <c r="E11" s="10"/>
      <c r="F11" s="10"/>
      <c r="G11" s="10"/>
      <c r="H11" s="10"/>
      <c r="I11" s="10">
        <f t="shared" si="0"/>
        <v>0</v>
      </c>
      <c r="J11" s="10">
        <f t="shared" si="1"/>
        <v>40</v>
      </c>
      <c r="K11" s="10">
        <v>1</v>
      </c>
      <c r="L11" s="10"/>
      <c r="M11" s="10"/>
      <c r="N11" s="10"/>
      <c r="O11" s="10"/>
      <c r="P11" s="10">
        <f t="shared" si="2"/>
        <v>1</v>
      </c>
      <c r="Q11" s="10">
        <f t="shared" si="3"/>
        <v>36</v>
      </c>
      <c r="R11" s="10"/>
      <c r="S11" s="10">
        <v>1</v>
      </c>
      <c r="T11" s="10"/>
      <c r="U11" s="10"/>
      <c r="V11" s="10"/>
      <c r="W11" s="10">
        <f t="shared" si="4"/>
        <v>3</v>
      </c>
      <c r="X11" s="10">
        <f t="shared" si="5"/>
        <v>37</v>
      </c>
      <c r="Y11" s="10"/>
      <c r="Z11" s="10"/>
      <c r="AA11" s="10"/>
      <c r="AB11" s="10"/>
      <c r="AC11" s="10"/>
      <c r="AD11" s="10">
        <f t="shared" si="6"/>
        <v>0</v>
      </c>
      <c r="AE11" s="10">
        <f t="shared" si="7"/>
        <v>37</v>
      </c>
      <c r="AF11" s="10"/>
      <c r="AG11" s="10"/>
      <c r="AH11" s="10"/>
      <c r="AI11" s="10"/>
      <c r="AJ11" s="10"/>
      <c r="AK11" s="10">
        <f t="shared" si="8"/>
        <v>0</v>
      </c>
      <c r="AL11" s="14">
        <f t="shared" si="9"/>
        <v>40</v>
      </c>
      <c r="AM11" s="10"/>
      <c r="AN11" s="10"/>
      <c r="AO11" s="10"/>
      <c r="AP11" s="10"/>
      <c r="AQ11" s="10"/>
      <c r="AR11" s="10">
        <f t="shared" si="10"/>
        <v>0</v>
      </c>
      <c r="AS11" s="10">
        <f t="shared" si="11"/>
        <v>40</v>
      </c>
      <c r="AT11" s="10"/>
      <c r="AU11" s="10"/>
      <c r="AV11" s="10"/>
      <c r="AW11" s="10"/>
      <c r="AX11" s="10"/>
      <c r="AY11" s="10">
        <f t="shared" si="12"/>
        <v>0</v>
      </c>
      <c r="AZ11" s="10">
        <f t="shared" si="13"/>
        <v>40</v>
      </c>
      <c r="BA11" s="10">
        <f t="shared" si="14"/>
        <v>4</v>
      </c>
      <c r="BB11" s="14">
        <f t="shared" si="14"/>
        <v>270</v>
      </c>
      <c r="BC11" s="11">
        <v>0.004155092592592593</v>
      </c>
      <c r="BD11" s="14">
        <f t="shared" si="15"/>
        <v>230.1</v>
      </c>
      <c r="BE11" s="10"/>
      <c r="BF11" s="10">
        <v>1</v>
      </c>
      <c r="BG11" s="10"/>
      <c r="BH11" s="10"/>
      <c r="BI11" s="10"/>
      <c r="BJ11" s="10">
        <f t="shared" si="16"/>
        <v>3</v>
      </c>
      <c r="BK11" s="10">
        <f t="shared" si="17"/>
        <v>32</v>
      </c>
      <c r="BL11" s="11">
        <v>0.0025810185185185185</v>
      </c>
      <c r="BM11" s="10">
        <f>BK11-(BJ11+BL11/$B$4)</f>
        <v>6.699999999999999</v>
      </c>
      <c r="BN11" s="10">
        <v>3</v>
      </c>
      <c r="BO11" s="10"/>
      <c r="BP11" s="10"/>
      <c r="BQ11" s="10"/>
      <c r="BR11" s="10"/>
      <c r="BS11" s="10">
        <f>BN11+BO11*3+BP11*6+BQ11*10+BR11*20</f>
        <v>3</v>
      </c>
      <c r="BT11" s="10">
        <f t="shared" si="18"/>
        <v>37</v>
      </c>
      <c r="BU11" s="11">
        <v>0.0024768518518518516</v>
      </c>
      <c r="BV11" s="10">
        <f>BT11-(BS11+BU11/$B$4)</f>
        <v>12.600000000000001</v>
      </c>
      <c r="BW11" s="14">
        <f>BD11+BM11+BV11</f>
        <v>249.39999999999998</v>
      </c>
      <c r="BX11" s="10">
        <v>5</v>
      </c>
    </row>
    <row r="12" spans="1:76" ht="15">
      <c r="A12" s="10">
        <v>6</v>
      </c>
      <c r="B12" s="10" t="s">
        <v>61</v>
      </c>
      <c r="C12" s="10" t="s">
        <v>44</v>
      </c>
      <c r="D12" s="10"/>
      <c r="E12" s="10"/>
      <c r="F12" s="10"/>
      <c r="G12" s="10"/>
      <c r="H12" s="10"/>
      <c r="I12" s="10">
        <f t="shared" si="0"/>
        <v>0</v>
      </c>
      <c r="J12" s="10">
        <f t="shared" si="1"/>
        <v>40</v>
      </c>
      <c r="K12" s="10">
        <v>1</v>
      </c>
      <c r="L12" s="10"/>
      <c r="M12" s="10"/>
      <c r="N12" s="10"/>
      <c r="O12" s="10"/>
      <c r="P12" s="10">
        <f t="shared" si="2"/>
        <v>1</v>
      </c>
      <c r="Q12" s="10">
        <f t="shared" si="3"/>
        <v>36</v>
      </c>
      <c r="R12" s="10"/>
      <c r="S12" s="10">
        <v>1</v>
      </c>
      <c r="T12" s="10"/>
      <c r="U12" s="10"/>
      <c r="V12" s="10"/>
      <c r="W12" s="10">
        <f t="shared" si="4"/>
        <v>3</v>
      </c>
      <c r="X12" s="10">
        <f t="shared" si="5"/>
        <v>37</v>
      </c>
      <c r="Y12" s="10"/>
      <c r="Z12" s="10"/>
      <c r="AA12" s="10"/>
      <c r="AB12" s="10"/>
      <c r="AC12" s="10"/>
      <c r="AD12" s="10">
        <f t="shared" si="6"/>
        <v>0</v>
      </c>
      <c r="AE12" s="10">
        <f t="shared" si="7"/>
        <v>37</v>
      </c>
      <c r="AF12" s="10"/>
      <c r="AG12" s="10"/>
      <c r="AH12" s="10"/>
      <c r="AI12" s="10"/>
      <c r="AJ12" s="10"/>
      <c r="AK12" s="10">
        <f t="shared" si="8"/>
        <v>0</v>
      </c>
      <c r="AL12" s="14">
        <f t="shared" si="9"/>
        <v>40</v>
      </c>
      <c r="AM12" s="10"/>
      <c r="AN12" s="10"/>
      <c r="AO12" s="10"/>
      <c r="AP12" s="10"/>
      <c r="AQ12" s="10"/>
      <c r="AR12" s="10">
        <f t="shared" si="10"/>
        <v>0</v>
      </c>
      <c r="AS12" s="10">
        <f t="shared" si="11"/>
        <v>40</v>
      </c>
      <c r="AT12" s="10"/>
      <c r="AU12" s="10"/>
      <c r="AV12" s="10"/>
      <c r="AW12" s="10"/>
      <c r="AX12" s="10"/>
      <c r="AY12" s="10">
        <f t="shared" si="12"/>
        <v>0</v>
      </c>
      <c r="AZ12" s="10">
        <f t="shared" si="13"/>
        <v>40</v>
      </c>
      <c r="BA12" s="10">
        <f t="shared" si="14"/>
        <v>4</v>
      </c>
      <c r="BB12" s="14">
        <f t="shared" si="14"/>
        <v>270</v>
      </c>
      <c r="BC12" s="11">
        <v>0.004756944444444445</v>
      </c>
      <c r="BD12" s="14">
        <f t="shared" si="15"/>
        <v>224.89999999999998</v>
      </c>
      <c r="BE12" s="10"/>
      <c r="BF12" s="10">
        <v>1</v>
      </c>
      <c r="BG12" s="10"/>
      <c r="BH12" s="10"/>
      <c r="BI12" s="10"/>
      <c r="BJ12" s="10">
        <f t="shared" si="16"/>
        <v>3</v>
      </c>
      <c r="BK12" s="10">
        <f t="shared" si="17"/>
        <v>32</v>
      </c>
      <c r="BL12" s="11">
        <v>0.001712962962962963</v>
      </c>
      <c r="BM12" s="10">
        <f>BK12-(BJ12+BL12/$B$4)</f>
        <v>14.2</v>
      </c>
      <c r="BN12" s="10">
        <v>3</v>
      </c>
      <c r="BO12" s="10"/>
      <c r="BP12" s="10"/>
      <c r="BQ12" s="10"/>
      <c r="BR12" s="10"/>
      <c r="BS12" s="10">
        <f>BN12+BO12*3+BP12*6+BQ12*10+BR12*20</f>
        <v>3</v>
      </c>
      <c r="BT12" s="10">
        <f t="shared" si="18"/>
        <v>37</v>
      </c>
      <c r="BU12" s="11">
        <v>0.0029282407407407412</v>
      </c>
      <c r="BV12" s="10">
        <f>BT12-(BS12+BU12/$B$4)</f>
        <v>8.699999999999992</v>
      </c>
      <c r="BW12" s="14">
        <f>BD12+BM12+BV12</f>
        <v>247.79999999999995</v>
      </c>
      <c r="BX12" s="10">
        <v>6</v>
      </c>
    </row>
    <row r="13" spans="1:76" ht="15">
      <c r="A13" s="10">
        <v>7</v>
      </c>
      <c r="B13" s="10" t="s">
        <v>57</v>
      </c>
      <c r="C13" s="10" t="s">
        <v>42</v>
      </c>
      <c r="D13" s="10"/>
      <c r="E13" s="10"/>
      <c r="F13" s="10"/>
      <c r="G13" s="10"/>
      <c r="H13" s="10"/>
      <c r="I13" s="10">
        <f>D13+E13*3+F13*6+G13*10</f>
        <v>0</v>
      </c>
      <c r="J13" s="10">
        <f>40-I13-H13*40</f>
        <v>40</v>
      </c>
      <c r="K13" s="10"/>
      <c r="L13" s="10"/>
      <c r="M13" s="10"/>
      <c r="N13" s="10"/>
      <c r="O13" s="10"/>
      <c r="P13" s="10">
        <f>K13+L13*3+M13*6+N13*10</f>
        <v>0</v>
      </c>
      <c r="Q13" s="10">
        <f>37-P13-O13*37</f>
        <v>37</v>
      </c>
      <c r="R13" s="10"/>
      <c r="S13" s="10">
        <v>1</v>
      </c>
      <c r="T13" s="10"/>
      <c r="U13" s="10"/>
      <c r="V13" s="10"/>
      <c r="W13" s="10">
        <f>R13+S13*3+T13*6+U13*10</f>
        <v>3</v>
      </c>
      <c r="X13" s="10">
        <f>40-W13-V13*40</f>
        <v>37</v>
      </c>
      <c r="Y13" s="10"/>
      <c r="Z13" s="10">
        <v>1</v>
      </c>
      <c r="AA13" s="10"/>
      <c r="AB13" s="10"/>
      <c r="AC13" s="10"/>
      <c r="AD13" s="10">
        <f>Y13+Z13*3+AA13*6+AB13*10</f>
        <v>3</v>
      </c>
      <c r="AE13" s="10">
        <f>37-AD13-AC13*37</f>
        <v>34</v>
      </c>
      <c r="AF13" s="10"/>
      <c r="AG13" s="10"/>
      <c r="AH13" s="10"/>
      <c r="AI13" s="10"/>
      <c r="AJ13" s="10"/>
      <c r="AK13" s="10">
        <f>AF13+AG13*3+AH13*6+AI13*10</f>
        <v>0</v>
      </c>
      <c r="AL13" s="14">
        <f>40-AK13-AJ13*40</f>
        <v>40</v>
      </c>
      <c r="AM13" s="10"/>
      <c r="AN13" s="10"/>
      <c r="AO13" s="10"/>
      <c r="AP13" s="10"/>
      <c r="AQ13" s="10"/>
      <c r="AR13" s="10">
        <f>AM13+AN13*3+AO13*6+AP13*10</f>
        <v>0</v>
      </c>
      <c r="AS13" s="10">
        <f>40-AR13-AQ13*40</f>
        <v>40</v>
      </c>
      <c r="AT13" s="10"/>
      <c r="AU13" s="10"/>
      <c r="AV13" s="10"/>
      <c r="AW13" s="10"/>
      <c r="AX13" s="10"/>
      <c r="AY13" s="10">
        <f>AT13+AU13*3+AV13*6+AW13*10</f>
        <v>0</v>
      </c>
      <c r="AZ13" s="10">
        <f>40-AY13-AX13*40</f>
        <v>40</v>
      </c>
      <c r="BA13" s="10">
        <f>I13+P13+W13+AD13+AK13+AR13+AY13</f>
        <v>6</v>
      </c>
      <c r="BB13" s="14">
        <f>J13+Q13+X13+AE13+AL13+AS13+AZ13</f>
        <v>268</v>
      </c>
      <c r="BC13" s="11">
        <v>0.004432870370370371</v>
      </c>
      <c r="BD13" s="14">
        <f>BB13-(BA13+BC13/$B$4)</f>
        <v>223.7</v>
      </c>
      <c r="BE13" s="10"/>
      <c r="BF13" s="10">
        <v>1</v>
      </c>
      <c r="BG13" s="10">
        <v>1</v>
      </c>
      <c r="BH13" s="10"/>
      <c r="BI13" s="10"/>
      <c r="BJ13" s="10">
        <f>BE13+BF13*3+BG13*6+BH13*10+BI13*20</f>
        <v>9</v>
      </c>
      <c r="BK13" s="10">
        <f>35-BJ13</f>
        <v>26</v>
      </c>
      <c r="BL13" s="11">
        <v>0.0034027777777777784</v>
      </c>
      <c r="BM13" s="10">
        <f>BK13-(BJ13+BL13/$B$4)</f>
        <v>-12.400000000000006</v>
      </c>
      <c r="BN13" s="10"/>
      <c r="BO13" s="10"/>
      <c r="BP13" s="10"/>
      <c r="BQ13" s="10"/>
      <c r="BR13" s="10"/>
      <c r="BS13" s="10">
        <f>BN13+BO13*3+BP13*6+BQ13*10+BR13*20</f>
        <v>0</v>
      </c>
      <c r="BT13" s="10">
        <f>40-BS13</f>
        <v>40</v>
      </c>
      <c r="BU13" s="11">
        <v>0.001990740740740741</v>
      </c>
      <c r="BV13" s="10">
        <f>BT13-(BS13+BU13/$B$4)</f>
        <v>22.799999999999997</v>
      </c>
      <c r="BW13" s="14">
        <f>BD13+BM13+BV13</f>
        <v>234.09999999999997</v>
      </c>
      <c r="BX13" s="10">
        <v>7</v>
      </c>
    </row>
    <row r="14" spans="1:76" ht="15">
      <c r="A14" s="10">
        <v>8</v>
      </c>
      <c r="B14" s="10" t="s">
        <v>59</v>
      </c>
      <c r="C14" s="10" t="s">
        <v>38</v>
      </c>
      <c r="D14" s="10"/>
      <c r="E14" s="10"/>
      <c r="F14" s="10"/>
      <c r="G14" s="10"/>
      <c r="H14" s="10"/>
      <c r="I14" s="10">
        <f>D14+E14*3+F14*6+G14*10</f>
        <v>0</v>
      </c>
      <c r="J14" s="10">
        <f>40-I14-H14*40</f>
        <v>40</v>
      </c>
      <c r="K14" s="10"/>
      <c r="L14" s="10"/>
      <c r="M14" s="10"/>
      <c r="N14" s="10"/>
      <c r="O14" s="10"/>
      <c r="P14" s="10">
        <f>K14+L14*3+M14*6+N14*10</f>
        <v>0</v>
      </c>
      <c r="Q14" s="10">
        <f>37-P14-O14*37</f>
        <v>37</v>
      </c>
      <c r="R14" s="10"/>
      <c r="S14" s="10">
        <v>1</v>
      </c>
      <c r="T14" s="10"/>
      <c r="U14" s="10"/>
      <c r="V14" s="10"/>
      <c r="W14" s="10">
        <f>R14+S14*3+T14*6+U14*10</f>
        <v>3</v>
      </c>
      <c r="X14" s="10">
        <f>40-W14-V14*40</f>
        <v>37</v>
      </c>
      <c r="Y14" s="10"/>
      <c r="Z14" s="10">
        <v>1</v>
      </c>
      <c r="AA14" s="10"/>
      <c r="AB14" s="10"/>
      <c r="AC14" s="10"/>
      <c r="AD14" s="10">
        <f>Y14+Z14*3+AA14*6+AB14*10</f>
        <v>3</v>
      </c>
      <c r="AE14" s="10">
        <f>37-AD14-AC14*37</f>
        <v>34</v>
      </c>
      <c r="AF14" s="10"/>
      <c r="AG14" s="10"/>
      <c r="AH14" s="10"/>
      <c r="AI14" s="10"/>
      <c r="AJ14" s="10"/>
      <c r="AK14" s="10">
        <f>AF14+AG14*3+AH14*6+AI14*10</f>
        <v>0</v>
      </c>
      <c r="AL14" s="14">
        <f>40-AK14-AJ14*40</f>
        <v>40</v>
      </c>
      <c r="AM14" s="10"/>
      <c r="AN14" s="10"/>
      <c r="AO14" s="10"/>
      <c r="AP14" s="10"/>
      <c r="AQ14" s="10"/>
      <c r="AR14" s="10">
        <f>AM14+AN14*3+AO14*6+AP14*10</f>
        <v>0</v>
      </c>
      <c r="AS14" s="10">
        <f>40-AR14-AQ14*40</f>
        <v>40</v>
      </c>
      <c r="AT14" s="10"/>
      <c r="AU14" s="10"/>
      <c r="AV14" s="10"/>
      <c r="AW14" s="10"/>
      <c r="AX14" s="10"/>
      <c r="AY14" s="10">
        <f>AT14+AU14*3+AV14*6+AW14*10</f>
        <v>0</v>
      </c>
      <c r="AZ14" s="10">
        <f>40-AY14-AX14*40</f>
        <v>40</v>
      </c>
      <c r="BA14" s="10">
        <f>I14+P14+W14+AD14+AK14+AR14+AY14</f>
        <v>6</v>
      </c>
      <c r="BB14" s="14">
        <f>J14+Q14+X14+AE14+AL14+AS14+AZ14</f>
        <v>268</v>
      </c>
      <c r="BC14" s="11">
        <v>0.0044212962962962956</v>
      </c>
      <c r="BD14" s="14">
        <f>BB14-(BA14+BC14/$B$4)</f>
        <v>223.8</v>
      </c>
      <c r="BE14" s="10">
        <v>1</v>
      </c>
      <c r="BF14" s="10">
        <v>2</v>
      </c>
      <c r="BG14" s="10">
        <v>3</v>
      </c>
      <c r="BH14" s="10"/>
      <c r="BI14" s="10"/>
      <c r="BJ14" s="10">
        <f>BE14+BF14*3+BG14*6+BH14*10+BI14*20</f>
        <v>25</v>
      </c>
      <c r="BK14" s="10">
        <f>35-BJ14</f>
        <v>10</v>
      </c>
      <c r="BL14" s="11">
        <v>0.0025578703703703705</v>
      </c>
      <c r="BM14" s="10">
        <f>BK14-(BJ14+BL14/$B$4)</f>
        <v>-37.1</v>
      </c>
      <c r="BN14" s="10">
        <v>2</v>
      </c>
      <c r="BO14" s="10"/>
      <c r="BP14" s="10"/>
      <c r="BQ14" s="10"/>
      <c r="BR14" s="10"/>
      <c r="BS14" s="10">
        <f>BN14+BO14*3+BP14*6+BQ14*10+BR14*20</f>
        <v>2</v>
      </c>
      <c r="BT14" s="10">
        <f>40-BS14</f>
        <v>38</v>
      </c>
      <c r="BU14" s="11">
        <v>0.0016203703703703703</v>
      </c>
      <c r="BV14" s="10">
        <f>BT14-(BS14+BU14/$B$4)</f>
        <v>22</v>
      </c>
      <c r="BW14" s="14">
        <f>BD14+BM14+BV14</f>
        <v>208.70000000000002</v>
      </c>
      <c r="BX14" s="10">
        <v>8</v>
      </c>
    </row>
    <row r="18" spans="38:75" ht="15">
      <c r="AL18" s="2"/>
      <c r="BB18" s="2"/>
      <c r="BC18" s="1"/>
      <c r="BD18" s="2"/>
      <c r="BL18" s="1"/>
      <c r="BU18" s="1"/>
      <c r="BW18" s="2"/>
    </row>
    <row r="19" spans="38:75" ht="15">
      <c r="AL19" s="2"/>
      <c r="BB19" s="2"/>
      <c r="BC19" s="1"/>
      <c r="BD19" s="2"/>
      <c r="BL19" s="1"/>
      <c r="BU19" s="1"/>
      <c r="BW19" s="2"/>
    </row>
    <row r="20" spans="38:75" ht="15">
      <c r="AL20" s="2"/>
      <c r="BB20" s="2"/>
      <c r="BC20" s="1"/>
      <c r="BD20" s="2"/>
      <c r="BL20" s="1"/>
      <c r="BU20" s="1"/>
      <c r="BW20" s="2"/>
    </row>
    <row r="21" spans="38:75" ht="15">
      <c r="AL21" s="2"/>
      <c r="BB21" s="2"/>
      <c r="BC21" s="1"/>
      <c r="BD21" s="2"/>
      <c r="BL21" s="1"/>
      <c r="BU21" s="1"/>
      <c r="BW21" s="2"/>
    </row>
    <row r="22" spans="38:75" ht="15">
      <c r="AL22" s="2"/>
      <c r="BB22" s="2"/>
      <c r="BC22" s="1"/>
      <c r="BD22" s="2"/>
      <c r="BL22" s="1"/>
      <c r="BU22" s="1"/>
      <c r="BW22" s="2"/>
    </row>
    <row r="23" spans="38:75" ht="15">
      <c r="AL23" s="2"/>
      <c r="BB23" s="2"/>
      <c r="BC23" s="1"/>
      <c r="BD23" s="2"/>
      <c r="BL23" s="1"/>
      <c r="BU23" s="1"/>
      <c r="BW23" s="2"/>
    </row>
    <row r="24" spans="38:75" ht="15">
      <c r="AL24" s="2"/>
      <c r="BB24" s="2"/>
      <c r="BC24" s="1"/>
      <c r="BD24" s="2"/>
      <c r="BL24" s="1"/>
      <c r="BU24" s="1"/>
      <c r="BW24" s="2"/>
    </row>
    <row r="25" spans="38:75" ht="15">
      <c r="AL25" s="2"/>
      <c r="BB25" s="2"/>
      <c r="BC25" s="1"/>
      <c r="BD25" s="2"/>
      <c r="BL25" s="1"/>
      <c r="BU25" s="1"/>
      <c r="BW25" s="2"/>
    </row>
    <row r="26" spans="38:75" ht="15">
      <c r="AL26" s="2"/>
      <c r="BB26" s="2"/>
      <c r="BC26" s="1"/>
      <c r="BD26" s="2"/>
      <c r="BL26" s="1"/>
      <c r="BU26" s="1"/>
      <c r="BW26" s="2"/>
    </row>
    <row r="27" spans="38:75" ht="15">
      <c r="AL27" s="2"/>
      <c r="BB27" s="2"/>
      <c r="BC27" s="1"/>
      <c r="BD27" s="2"/>
      <c r="BL27" s="1"/>
      <c r="BU27" s="1"/>
      <c r="BW27" s="2"/>
    </row>
    <row r="28" spans="38:75" ht="15">
      <c r="AL28" s="2"/>
      <c r="BB28" s="2"/>
      <c r="BC28" s="1"/>
      <c r="BD28" s="2"/>
      <c r="BL28" s="1"/>
      <c r="BU28" s="1"/>
      <c r="BW28" s="2"/>
    </row>
    <row r="29" spans="38:75" ht="15">
      <c r="AL29" s="2"/>
      <c r="BB29" s="2"/>
      <c r="BC29" s="1"/>
      <c r="BD29" s="2"/>
      <c r="BL29" s="1"/>
      <c r="BU29" s="1"/>
      <c r="BW29" s="2"/>
    </row>
    <row r="30" spans="38:75" ht="15">
      <c r="AL30" s="2"/>
      <c r="BB30" s="2"/>
      <c r="BC30" s="1"/>
      <c r="BD30" s="2"/>
      <c r="BL30" s="1"/>
      <c r="BU30" s="1"/>
      <c r="BW30" s="2"/>
    </row>
    <row r="31" spans="38:75" ht="15">
      <c r="AL31" s="2"/>
      <c r="BB31" s="2"/>
      <c r="BC31" s="1"/>
      <c r="BD31" s="2"/>
      <c r="BL31" s="1"/>
      <c r="BU31" s="1"/>
      <c r="BW31" s="2"/>
    </row>
    <row r="32" spans="38:75" ht="15">
      <c r="AL32" s="2"/>
      <c r="BB32" s="2"/>
      <c r="BC32" s="1"/>
      <c r="BD32" s="2"/>
      <c r="BL32" s="1"/>
      <c r="BU32" s="1"/>
      <c r="BW32" s="2"/>
    </row>
    <row r="33" spans="38:75" ht="15">
      <c r="AL33" s="2"/>
      <c r="BB33" s="2"/>
      <c r="BC33" s="1"/>
      <c r="BD33" s="2"/>
      <c r="BL33" s="1"/>
      <c r="BU33" s="1"/>
      <c r="BW33" s="2"/>
    </row>
    <row r="34" spans="38:75" ht="15">
      <c r="AL34" s="2"/>
      <c r="BB34" s="2"/>
      <c r="BC34" s="1"/>
      <c r="BD34" s="2"/>
      <c r="BL34" s="1"/>
      <c r="BU34" s="1"/>
      <c r="BW34" s="2"/>
    </row>
    <row r="35" spans="38:75" ht="15">
      <c r="AL35" s="2"/>
      <c r="BB35" s="2"/>
      <c r="BC35" s="1"/>
      <c r="BD35" s="2"/>
      <c r="BL35" s="1"/>
      <c r="BU35" s="1"/>
      <c r="BW35" s="2"/>
    </row>
    <row r="36" spans="38:75" ht="15">
      <c r="AL36" s="2"/>
      <c r="BB36" s="2"/>
      <c r="BC36" s="1"/>
      <c r="BD36" s="2"/>
      <c r="BL36" s="1"/>
      <c r="BU36" s="1"/>
      <c r="BW36" s="2"/>
    </row>
    <row r="37" spans="38:75" ht="15">
      <c r="AL37" s="2"/>
      <c r="BB37" s="2"/>
      <c r="BC37" s="1"/>
      <c r="BD37" s="2"/>
      <c r="BL37" s="1"/>
      <c r="BU37" s="1"/>
      <c r="BW37" s="2"/>
    </row>
    <row r="38" spans="38:75" ht="15">
      <c r="AL38" s="2"/>
      <c r="BB38" s="2"/>
      <c r="BC38" s="1"/>
      <c r="BD38" s="2"/>
      <c r="BL38" s="1"/>
      <c r="BU38" s="1"/>
      <c r="BW38" s="2"/>
    </row>
    <row r="39" spans="38:75" ht="15">
      <c r="AL39" s="2"/>
      <c r="BB39" s="2"/>
      <c r="BC39" s="1"/>
      <c r="BD39" s="2"/>
      <c r="BL39" s="1"/>
      <c r="BU39" s="1"/>
      <c r="BW39" s="2"/>
    </row>
    <row r="40" spans="55:75" ht="15">
      <c r="BC40" s="1"/>
      <c r="BD40" s="2"/>
      <c r="BL40" s="1"/>
      <c r="BU40" s="1"/>
      <c r="BW40" s="2"/>
    </row>
    <row r="51" ht="15">
      <c r="B51" t="s">
        <v>40</v>
      </c>
    </row>
    <row r="52" ht="15">
      <c r="B52" t="s">
        <v>41</v>
      </c>
    </row>
    <row r="53" ht="15">
      <c r="B53" t="s">
        <v>42</v>
      </c>
    </row>
    <row r="54" ht="15">
      <c r="B54" t="s">
        <v>43</v>
      </c>
    </row>
    <row r="55" ht="15">
      <c r="B55" t="s">
        <v>44</v>
      </c>
    </row>
    <row r="56" ht="15">
      <c r="B56" t="s">
        <v>45</v>
      </c>
    </row>
  </sheetData>
  <sheetProtection/>
  <mergeCells count="20">
    <mergeCell ref="D4:Z4"/>
    <mergeCell ref="AA4:AE4"/>
    <mergeCell ref="AF4:AU4"/>
    <mergeCell ref="AV4:AZ4"/>
    <mergeCell ref="A5:A6"/>
    <mergeCell ref="B5:B6"/>
    <mergeCell ref="D5:J5"/>
    <mergeCell ref="K5:Q5"/>
    <mergeCell ref="R5:X5"/>
    <mergeCell ref="Y5:AE5"/>
    <mergeCell ref="BD5:BD6"/>
    <mergeCell ref="BE5:BM5"/>
    <mergeCell ref="BN5:BV5"/>
    <mergeCell ref="C5:C6"/>
    <mergeCell ref="AF5:AL5"/>
    <mergeCell ref="AM5:AS5"/>
    <mergeCell ref="AT5:AZ5"/>
    <mergeCell ref="BA5:BA6"/>
    <mergeCell ref="BB5:BB6"/>
    <mergeCell ref="BC5:BC6"/>
  </mergeCells>
  <dataValidations count="1">
    <dataValidation type="list" allowBlank="1" showInputMessage="1" showErrorMessage="1" sqref="C7:C14 C18:C39">
      <formula1>$B$49:$B$56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BX61"/>
  <sheetViews>
    <sheetView zoomScale="70" zoomScaleNormal="70" zoomScalePageLayoutView="0" workbookViewId="0" topLeftCell="A5">
      <selection activeCell="A18" sqref="A18"/>
    </sheetView>
  </sheetViews>
  <sheetFormatPr defaultColWidth="9.140625" defaultRowHeight="15"/>
  <cols>
    <col min="1" max="1" width="3.00390625" style="0" customWidth="1"/>
    <col min="2" max="2" width="20.00390625" style="0" customWidth="1"/>
    <col min="3" max="3" width="17.7109375" style="0" customWidth="1"/>
    <col min="4" max="4" width="2.8515625" style="0" customWidth="1"/>
    <col min="5" max="6" width="2.7109375" style="0" customWidth="1"/>
    <col min="7" max="7" width="3.28125" style="0" customWidth="1"/>
    <col min="8" max="8" width="3.00390625" style="0" customWidth="1"/>
    <col min="9" max="9" width="3.28125" style="0" customWidth="1"/>
    <col min="10" max="10" width="4.421875" style="0" customWidth="1"/>
    <col min="11" max="11" width="2.8515625" style="0" customWidth="1"/>
    <col min="12" max="12" width="3.00390625" style="0" customWidth="1"/>
    <col min="13" max="13" width="2.8515625" style="0" customWidth="1"/>
    <col min="14" max="14" width="3.140625" style="0" customWidth="1"/>
    <col min="15" max="15" width="2.7109375" style="0" customWidth="1"/>
    <col min="16" max="16" width="3.421875" style="0" customWidth="1"/>
    <col min="17" max="17" width="3.57421875" style="0" customWidth="1"/>
    <col min="18" max="18" width="3.00390625" style="0" customWidth="1"/>
    <col min="19" max="21" width="2.8515625" style="0" customWidth="1"/>
    <col min="22" max="22" width="3.140625" style="0" customWidth="1"/>
    <col min="23" max="23" width="2.8515625" style="0" customWidth="1"/>
    <col min="24" max="24" width="3.421875" style="0" customWidth="1"/>
    <col min="25" max="25" width="2.8515625" style="0" customWidth="1"/>
    <col min="26" max="26" width="3.00390625" style="0" customWidth="1"/>
    <col min="27" max="27" width="2.8515625" style="0" customWidth="1"/>
    <col min="28" max="28" width="3.28125" style="0" customWidth="1"/>
    <col min="29" max="29" width="3.00390625" style="0" customWidth="1"/>
    <col min="30" max="31" width="3.140625" style="0" customWidth="1"/>
    <col min="32" max="32" width="2.8515625" style="0" customWidth="1"/>
    <col min="33" max="33" width="3.140625" style="0" customWidth="1"/>
    <col min="34" max="34" width="2.8515625" style="0" customWidth="1"/>
    <col min="35" max="35" width="3.28125" style="0" customWidth="1"/>
    <col min="36" max="36" width="3.00390625" style="0" customWidth="1"/>
    <col min="37" max="37" width="3.28125" style="0" customWidth="1"/>
    <col min="38" max="38" width="3.8515625" style="0" customWidth="1"/>
    <col min="39" max="39" width="3.00390625" style="0" customWidth="1"/>
    <col min="40" max="40" width="2.8515625" style="0" customWidth="1"/>
    <col min="41" max="41" width="2.7109375" style="0" customWidth="1"/>
    <col min="42" max="44" width="3.140625" style="0" customWidth="1"/>
    <col min="45" max="45" width="3.28125" style="0" customWidth="1"/>
    <col min="46" max="48" width="3.00390625" style="0" customWidth="1"/>
    <col min="49" max="49" width="3.28125" style="0" customWidth="1"/>
    <col min="50" max="50" width="3.00390625" style="0" customWidth="1"/>
    <col min="51" max="52" width="3.28125" style="0" customWidth="1"/>
    <col min="53" max="53" width="4.140625" style="0" customWidth="1"/>
    <col min="54" max="54" width="4.8515625" style="0" customWidth="1"/>
    <col min="55" max="55" width="8.28125" style="0" customWidth="1"/>
    <col min="56" max="56" width="5.140625" style="0" customWidth="1"/>
    <col min="57" max="57" width="2.8515625" style="0" customWidth="1"/>
    <col min="58" max="58" width="3.00390625" style="0" customWidth="1"/>
    <col min="59" max="59" width="2.7109375" style="0" customWidth="1"/>
    <col min="60" max="61" width="3.421875" style="0" customWidth="1"/>
    <col min="62" max="63" width="3.8515625" style="0" customWidth="1"/>
    <col min="64" max="64" width="8.00390625" style="0" customWidth="1"/>
    <col min="65" max="65" width="3.8515625" style="0" customWidth="1"/>
    <col min="66" max="67" width="2.8515625" style="0" customWidth="1"/>
    <col min="68" max="68" width="2.57421875" style="0" customWidth="1"/>
    <col min="69" max="70" width="3.140625" style="0" customWidth="1"/>
    <col min="71" max="71" width="3.28125" style="0" customWidth="1"/>
    <col min="72" max="72" width="3.140625" style="0" customWidth="1"/>
    <col min="73" max="73" width="7.7109375" style="0" customWidth="1"/>
    <col min="74" max="74" width="4.28125" style="0" customWidth="1"/>
    <col min="75" max="75" width="6.8515625" style="0" customWidth="1"/>
    <col min="76" max="76" width="5.57421875" style="0" customWidth="1"/>
  </cols>
  <sheetData>
    <row r="1" spans="1:76" ht="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</row>
    <row r="2" spans="1:76" ht="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</row>
    <row r="3" spans="1:76" ht="15">
      <c r="A3" s="10"/>
      <c r="B3" s="9" t="s">
        <v>9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1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</row>
    <row r="4" spans="1:76" ht="15">
      <c r="A4" s="10"/>
      <c r="B4" s="8">
        <v>0.00011574074074074073</v>
      </c>
      <c r="C4" s="8"/>
      <c r="D4" s="38" t="s">
        <v>13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40">
        <v>0</v>
      </c>
      <c r="AB4" s="40"/>
      <c r="AC4" s="40"/>
      <c r="AD4" s="40"/>
      <c r="AE4" s="40"/>
      <c r="AF4" s="38" t="s">
        <v>14</v>
      </c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40">
        <v>0</v>
      </c>
      <c r="AW4" s="40"/>
      <c r="AX4" s="40"/>
      <c r="AY4" s="40"/>
      <c r="AZ4" s="4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</row>
    <row r="5" spans="1:76" ht="40.5" customHeight="1">
      <c r="A5" s="38" t="s">
        <v>10</v>
      </c>
      <c r="B5" s="35" t="s">
        <v>7</v>
      </c>
      <c r="C5" s="9"/>
      <c r="D5" s="39" t="s">
        <v>16</v>
      </c>
      <c r="E5" s="39"/>
      <c r="F5" s="39"/>
      <c r="G5" s="39"/>
      <c r="H5" s="39"/>
      <c r="I5" s="39"/>
      <c r="J5" s="39"/>
      <c r="K5" s="34" t="s">
        <v>17</v>
      </c>
      <c r="L5" s="34"/>
      <c r="M5" s="34"/>
      <c r="N5" s="34"/>
      <c r="O5" s="34"/>
      <c r="P5" s="34"/>
      <c r="Q5" s="34"/>
      <c r="R5" s="34" t="s">
        <v>18</v>
      </c>
      <c r="S5" s="34"/>
      <c r="T5" s="34"/>
      <c r="U5" s="34"/>
      <c r="V5" s="34"/>
      <c r="W5" s="34"/>
      <c r="X5" s="34"/>
      <c r="Y5" s="34" t="s">
        <v>19</v>
      </c>
      <c r="Z5" s="34"/>
      <c r="AA5" s="34"/>
      <c r="AB5" s="34"/>
      <c r="AC5" s="34"/>
      <c r="AD5" s="34"/>
      <c r="AE5" s="34"/>
      <c r="AF5" s="34" t="s">
        <v>20</v>
      </c>
      <c r="AG5" s="34"/>
      <c r="AH5" s="34"/>
      <c r="AI5" s="34"/>
      <c r="AJ5" s="34"/>
      <c r="AK5" s="34"/>
      <c r="AL5" s="34"/>
      <c r="AM5" s="34" t="s">
        <v>22</v>
      </c>
      <c r="AN5" s="34"/>
      <c r="AO5" s="34"/>
      <c r="AP5" s="34"/>
      <c r="AQ5" s="34"/>
      <c r="AR5" s="34"/>
      <c r="AS5" s="34"/>
      <c r="AT5" s="34" t="s">
        <v>21</v>
      </c>
      <c r="AU5" s="34"/>
      <c r="AV5" s="34"/>
      <c r="AW5" s="34"/>
      <c r="AX5" s="34"/>
      <c r="AY5" s="34"/>
      <c r="AZ5" s="34"/>
      <c r="BA5" s="33" t="s">
        <v>4</v>
      </c>
      <c r="BB5" s="33" t="s">
        <v>5</v>
      </c>
      <c r="BC5" s="33" t="s">
        <v>3</v>
      </c>
      <c r="BD5" s="33" t="s">
        <v>6</v>
      </c>
      <c r="BE5" s="34" t="s">
        <v>23</v>
      </c>
      <c r="BF5" s="34"/>
      <c r="BG5" s="34"/>
      <c r="BH5" s="34"/>
      <c r="BI5" s="34"/>
      <c r="BJ5" s="34"/>
      <c r="BK5" s="34"/>
      <c r="BL5" s="34"/>
      <c r="BM5" s="34"/>
      <c r="BN5" s="34" t="s">
        <v>24</v>
      </c>
      <c r="BO5" s="34"/>
      <c r="BP5" s="34"/>
      <c r="BQ5" s="34"/>
      <c r="BR5" s="34"/>
      <c r="BS5" s="34"/>
      <c r="BT5" s="34"/>
      <c r="BU5" s="34"/>
      <c r="BV5" s="34"/>
      <c r="BW5" s="10"/>
      <c r="BX5" s="10"/>
    </row>
    <row r="6" spans="1:76" ht="87.75" customHeight="1">
      <c r="A6" s="38"/>
      <c r="B6" s="35"/>
      <c r="C6" s="9" t="s">
        <v>36</v>
      </c>
      <c r="D6" s="10">
        <v>1</v>
      </c>
      <c r="E6" s="10">
        <v>3</v>
      </c>
      <c r="F6" s="10">
        <v>6</v>
      </c>
      <c r="G6" s="10">
        <v>10</v>
      </c>
      <c r="H6" s="15" t="s">
        <v>80</v>
      </c>
      <c r="I6" s="13" t="s">
        <v>0</v>
      </c>
      <c r="J6" s="13" t="s">
        <v>2</v>
      </c>
      <c r="K6" s="10">
        <v>1</v>
      </c>
      <c r="L6" s="10">
        <v>3</v>
      </c>
      <c r="M6" s="10">
        <v>6</v>
      </c>
      <c r="N6" s="10">
        <v>10</v>
      </c>
      <c r="O6" s="15" t="s">
        <v>81</v>
      </c>
      <c r="P6" s="13" t="s">
        <v>0</v>
      </c>
      <c r="Q6" s="13" t="s">
        <v>2</v>
      </c>
      <c r="R6" s="10">
        <v>1</v>
      </c>
      <c r="S6" s="10">
        <v>3</v>
      </c>
      <c r="T6" s="10">
        <v>6</v>
      </c>
      <c r="U6" s="10">
        <v>10</v>
      </c>
      <c r="V6" s="15" t="s">
        <v>81</v>
      </c>
      <c r="W6" s="13" t="s">
        <v>0</v>
      </c>
      <c r="X6" s="13" t="s">
        <v>2</v>
      </c>
      <c r="Y6" s="10">
        <v>1</v>
      </c>
      <c r="Z6" s="10">
        <v>3</v>
      </c>
      <c r="AA6" s="10">
        <v>6</v>
      </c>
      <c r="AB6" s="10">
        <v>10</v>
      </c>
      <c r="AC6" s="15" t="s">
        <v>81</v>
      </c>
      <c r="AD6" s="13" t="s">
        <v>0</v>
      </c>
      <c r="AE6" s="13" t="s">
        <v>2</v>
      </c>
      <c r="AF6" s="10">
        <v>1</v>
      </c>
      <c r="AG6" s="10">
        <v>3</v>
      </c>
      <c r="AH6" s="10">
        <v>6</v>
      </c>
      <c r="AI6" s="10">
        <v>10</v>
      </c>
      <c r="AJ6" s="15" t="s">
        <v>81</v>
      </c>
      <c r="AK6" s="13" t="s">
        <v>0</v>
      </c>
      <c r="AL6" s="13" t="s">
        <v>2</v>
      </c>
      <c r="AM6" s="10">
        <v>1</v>
      </c>
      <c r="AN6" s="10">
        <v>3</v>
      </c>
      <c r="AO6" s="10">
        <v>6</v>
      </c>
      <c r="AP6" s="10">
        <v>10</v>
      </c>
      <c r="AQ6" s="15" t="s">
        <v>81</v>
      </c>
      <c r="AR6" s="13" t="s">
        <v>0</v>
      </c>
      <c r="AS6" s="13" t="s">
        <v>2</v>
      </c>
      <c r="AT6" s="10">
        <v>1</v>
      </c>
      <c r="AU6" s="10">
        <v>3</v>
      </c>
      <c r="AV6" s="10">
        <v>6</v>
      </c>
      <c r="AW6" s="10">
        <v>10</v>
      </c>
      <c r="AX6" s="15" t="s">
        <v>81</v>
      </c>
      <c r="AY6" s="13" t="s">
        <v>0</v>
      </c>
      <c r="AZ6" s="13" t="s">
        <v>2</v>
      </c>
      <c r="BA6" s="33"/>
      <c r="BB6" s="33"/>
      <c r="BC6" s="33"/>
      <c r="BD6" s="33"/>
      <c r="BE6" s="9">
        <v>1</v>
      </c>
      <c r="BF6" s="9">
        <v>3</v>
      </c>
      <c r="BG6" s="9">
        <v>6</v>
      </c>
      <c r="BH6" s="9">
        <v>10</v>
      </c>
      <c r="BI6" s="9">
        <v>20</v>
      </c>
      <c r="BJ6" s="12" t="s">
        <v>0</v>
      </c>
      <c r="BK6" s="12" t="s">
        <v>2</v>
      </c>
      <c r="BL6" s="12" t="s">
        <v>8</v>
      </c>
      <c r="BM6" s="12" t="s">
        <v>1</v>
      </c>
      <c r="BN6" s="9">
        <v>1</v>
      </c>
      <c r="BO6" s="9">
        <v>3</v>
      </c>
      <c r="BP6" s="9">
        <v>6</v>
      </c>
      <c r="BQ6" s="9">
        <v>10</v>
      </c>
      <c r="BR6" s="9">
        <v>20</v>
      </c>
      <c r="BS6" s="12" t="s">
        <v>0</v>
      </c>
      <c r="BT6" s="12" t="s">
        <v>2</v>
      </c>
      <c r="BU6" s="12" t="s">
        <v>8</v>
      </c>
      <c r="BV6" s="12" t="s">
        <v>1</v>
      </c>
      <c r="BW6" s="12" t="s">
        <v>11</v>
      </c>
      <c r="BX6" s="12" t="s">
        <v>12</v>
      </c>
    </row>
    <row r="7" spans="1:76" ht="15">
      <c r="A7" s="10">
        <v>1</v>
      </c>
      <c r="B7" s="10" t="s">
        <v>86</v>
      </c>
      <c r="C7" s="10" t="s">
        <v>43</v>
      </c>
      <c r="D7" s="10"/>
      <c r="E7" s="10"/>
      <c r="F7" s="10"/>
      <c r="G7" s="10"/>
      <c r="H7" s="10"/>
      <c r="I7" s="10">
        <f aca="true" t="shared" si="0" ref="I7:I16">D7+E7*3+F7*6+G7*10</f>
        <v>0</v>
      </c>
      <c r="J7" s="10">
        <f aca="true" t="shared" si="1" ref="J7:J16">40-I7-H7*40</f>
        <v>40</v>
      </c>
      <c r="K7" s="10"/>
      <c r="L7" s="10"/>
      <c r="M7" s="10"/>
      <c r="N7" s="10"/>
      <c r="O7" s="10"/>
      <c r="P7" s="10">
        <f aca="true" t="shared" si="2" ref="P7:P16">K7+L7*3+M7*6+N7*10</f>
        <v>0</v>
      </c>
      <c r="Q7" s="10">
        <f aca="true" t="shared" si="3" ref="Q7:Q16">37-P7-O7*37</f>
        <v>37</v>
      </c>
      <c r="R7" s="10"/>
      <c r="S7" s="10"/>
      <c r="T7" s="10"/>
      <c r="U7" s="10"/>
      <c r="V7" s="10"/>
      <c r="W7" s="10">
        <f aca="true" t="shared" si="4" ref="W7:W16">R7+S7*3+T7*6+U7*10</f>
        <v>0</v>
      </c>
      <c r="X7" s="10">
        <f aca="true" t="shared" si="5" ref="X7:X16">40-W7-V7*40</f>
        <v>40</v>
      </c>
      <c r="Y7" s="10"/>
      <c r="Z7" s="10"/>
      <c r="AA7" s="10"/>
      <c r="AB7" s="10"/>
      <c r="AC7" s="10"/>
      <c r="AD7" s="10">
        <f aca="true" t="shared" si="6" ref="AD7:AD16">Y7+Z7*3+AA7*6+AB7*10</f>
        <v>0</v>
      </c>
      <c r="AE7" s="10">
        <f aca="true" t="shared" si="7" ref="AE7:AE16">37-AD7-AC7*37</f>
        <v>37</v>
      </c>
      <c r="AF7" s="10"/>
      <c r="AG7" s="10"/>
      <c r="AH7" s="10"/>
      <c r="AI7" s="10"/>
      <c r="AJ7" s="10"/>
      <c r="AK7" s="10">
        <f aca="true" t="shared" si="8" ref="AK7:AK16">AF7+AG7*3+AH7*6+AI7*10</f>
        <v>0</v>
      </c>
      <c r="AL7" s="14">
        <f aca="true" t="shared" si="9" ref="AL7:AL16">40-AK7-AJ7*40</f>
        <v>40</v>
      </c>
      <c r="AM7" s="10"/>
      <c r="AN7" s="10"/>
      <c r="AO7" s="10"/>
      <c r="AP7" s="10"/>
      <c r="AQ7" s="10"/>
      <c r="AR7" s="10">
        <f aca="true" t="shared" si="10" ref="AR7:AR16">AM7+AN7*3+AO7*6+AP7*10</f>
        <v>0</v>
      </c>
      <c r="AS7" s="10">
        <f aca="true" t="shared" si="11" ref="AS7:AS16">40-AR7-AQ7*40</f>
        <v>40</v>
      </c>
      <c r="AT7" s="10"/>
      <c r="AU7" s="10"/>
      <c r="AV7" s="10"/>
      <c r="AW7" s="10"/>
      <c r="AX7" s="10"/>
      <c r="AY7" s="10">
        <f aca="true" t="shared" si="12" ref="AY7:AY16">AT7+AU7*3+AV7*6+AW7*10</f>
        <v>0</v>
      </c>
      <c r="AZ7" s="10">
        <f aca="true" t="shared" si="13" ref="AZ7:AZ16">40-AY7-AX7*40</f>
        <v>40</v>
      </c>
      <c r="BA7" s="10">
        <f aca="true" t="shared" si="14" ref="BA7:BA16">I7+P7+W7+AD7+AK7+AR7+AY7</f>
        <v>0</v>
      </c>
      <c r="BB7" s="14">
        <f aca="true" t="shared" si="15" ref="BB7:BB16">J7+Q7+X7+AE7+AL7+AS7+AZ7</f>
        <v>274</v>
      </c>
      <c r="BC7" s="11">
        <v>0.0031249999999999997</v>
      </c>
      <c r="BD7" s="14">
        <f aca="true" t="shared" si="16" ref="BD7:BD14">BB7-(BA7+BC7/$B$4)</f>
        <v>247</v>
      </c>
      <c r="BE7" s="10"/>
      <c r="BF7" s="10">
        <v>1</v>
      </c>
      <c r="BG7" s="10"/>
      <c r="BH7" s="10"/>
      <c r="BI7" s="10"/>
      <c r="BJ7" s="10">
        <f>BE7+BF7*3+BG7*6+BH7*10+BI7*20</f>
        <v>3</v>
      </c>
      <c r="BK7" s="10">
        <f aca="true" t="shared" si="17" ref="BK7:BK16">35-BJ7</f>
        <v>32</v>
      </c>
      <c r="BL7" s="11">
        <v>0.0019444444444444442</v>
      </c>
      <c r="BM7" s="10">
        <f>BK7-(BJ7+BL7/$B$4)</f>
        <v>12.2</v>
      </c>
      <c r="BN7" s="10">
        <v>2</v>
      </c>
      <c r="BO7" s="10"/>
      <c r="BP7" s="10"/>
      <c r="BQ7" s="10"/>
      <c r="BR7" s="10"/>
      <c r="BS7" s="10">
        <f>BN7+BO7*3+BP7*6+BQ7*10+BR7*20</f>
        <v>2</v>
      </c>
      <c r="BT7" s="10">
        <f aca="true" t="shared" si="18" ref="BT7:BT16">40-BS7</f>
        <v>38</v>
      </c>
      <c r="BU7" s="11">
        <v>0.0013078703703703705</v>
      </c>
      <c r="BV7" s="10">
        <f>BT7-(BS7+BU7/$B$4)</f>
        <v>24.699999999999996</v>
      </c>
      <c r="BW7" s="14">
        <f>BD7+BM7+BV7</f>
        <v>283.9</v>
      </c>
      <c r="BX7" s="14">
        <v>1</v>
      </c>
    </row>
    <row r="8" spans="1:76" ht="15">
      <c r="A8" s="10">
        <v>2</v>
      </c>
      <c r="B8" s="10" t="s">
        <v>50</v>
      </c>
      <c r="C8" s="10" t="s">
        <v>42</v>
      </c>
      <c r="D8" s="10"/>
      <c r="E8" s="10"/>
      <c r="F8" s="10"/>
      <c r="G8" s="10"/>
      <c r="H8" s="10"/>
      <c r="I8" s="10">
        <f t="shared" si="0"/>
        <v>0</v>
      </c>
      <c r="J8" s="10">
        <f t="shared" si="1"/>
        <v>40</v>
      </c>
      <c r="K8" s="10"/>
      <c r="L8" s="10"/>
      <c r="M8" s="10"/>
      <c r="N8" s="10"/>
      <c r="O8" s="10"/>
      <c r="P8" s="10">
        <f t="shared" si="2"/>
        <v>0</v>
      </c>
      <c r="Q8" s="10">
        <f t="shared" si="3"/>
        <v>37</v>
      </c>
      <c r="R8" s="10"/>
      <c r="S8" s="10"/>
      <c r="T8" s="10"/>
      <c r="U8" s="10"/>
      <c r="V8" s="10"/>
      <c r="W8" s="10">
        <f t="shared" si="4"/>
        <v>0</v>
      </c>
      <c r="X8" s="10">
        <f t="shared" si="5"/>
        <v>40</v>
      </c>
      <c r="Y8" s="10"/>
      <c r="Z8" s="10"/>
      <c r="AA8" s="10"/>
      <c r="AB8" s="10"/>
      <c r="AC8" s="10"/>
      <c r="AD8" s="10">
        <f t="shared" si="6"/>
        <v>0</v>
      </c>
      <c r="AE8" s="10">
        <f t="shared" si="7"/>
        <v>37</v>
      </c>
      <c r="AF8" s="10"/>
      <c r="AG8" s="10"/>
      <c r="AH8" s="10"/>
      <c r="AI8" s="10"/>
      <c r="AJ8" s="10"/>
      <c r="AK8" s="10">
        <f t="shared" si="8"/>
        <v>0</v>
      </c>
      <c r="AL8" s="14">
        <f t="shared" si="9"/>
        <v>40</v>
      </c>
      <c r="AM8" s="10"/>
      <c r="AN8" s="10"/>
      <c r="AO8" s="10"/>
      <c r="AP8" s="10"/>
      <c r="AQ8" s="10"/>
      <c r="AR8" s="10">
        <f t="shared" si="10"/>
        <v>0</v>
      </c>
      <c r="AS8" s="10">
        <f t="shared" si="11"/>
        <v>40</v>
      </c>
      <c r="AT8" s="10"/>
      <c r="AU8" s="10">
        <v>1</v>
      </c>
      <c r="AV8" s="10"/>
      <c r="AW8" s="10"/>
      <c r="AX8" s="10"/>
      <c r="AY8" s="10">
        <f t="shared" si="12"/>
        <v>3</v>
      </c>
      <c r="AZ8" s="10">
        <f t="shared" si="13"/>
        <v>37</v>
      </c>
      <c r="BA8" s="10">
        <f t="shared" si="14"/>
        <v>3</v>
      </c>
      <c r="BB8" s="14">
        <f t="shared" si="15"/>
        <v>271</v>
      </c>
      <c r="BC8" s="11">
        <v>0.0038541666666666668</v>
      </c>
      <c r="BD8" s="14">
        <f t="shared" si="16"/>
        <v>234.7</v>
      </c>
      <c r="BE8" s="10"/>
      <c r="BF8" s="10">
        <v>2</v>
      </c>
      <c r="BG8" s="10">
        <v>1</v>
      </c>
      <c r="BH8" s="10"/>
      <c r="BI8" s="10"/>
      <c r="BJ8" s="10">
        <f>BE8+BF8*3+BG8*6+BH8*10+BI8*20</f>
        <v>12</v>
      </c>
      <c r="BK8" s="10">
        <f t="shared" si="17"/>
        <v>23</v>
      </c>
      <c r="BL8" s="11">
        <v>0.003472222222222222</v>
      </c>
      <c r="BM8" s="10">
        <f>BK8-(BJ8+BL8/$B$4)</f>
        <v>-19</v>
      </c>
      <c r="BN8" s="10">
        <v>2</v>
      </c>
      <c r="BO8" s="10"/>
      <c r="BP8" s="10"/>
      <c r="BQ8" s="10"/>
      <c r="BR8" s="10"/>
      <c r="BS8" s="10">
        <f>BN8+BO8*3+BP8*6+BQ8*10+BR8*20</f>
        <v>2</v>
      </c>
      <c r="BT8" s="10">
        <f t="shared" si="18"/>
        <v>38</v>
      </c>
      <c r="BU8" s="11">
        <v>0.0024652777777777776</v>
      </c>
      <c r="BV8" s="10">
        <f>BT8-(BS8+BU8/$B$4)</f>
        <v>14.7</v>
      </c>
      <c r="BW8" s="14">
        <f>BD8+BM8+BV8</f>
        <v>230.39999999999998</v>
      </c>
      <c r="BX8" s="10">
        <v>2</v>
      </c>
    </row>
    <row r="9" spans="1:76" ht="15">
      <c r="A9" s="10">
        <v>3</v>
      </c>
      <c r="B9" s="10" t="s">
        <v>51</v>
      </c>
      <c r="C9" s="10" t="s">
        <v>42</v>
      </c>
      <c r="D9" s="10"/>
      <c r="E9" s="10"/>
      <c r="F9" s="10"/>
      <c r="G9" s="10"/>
      <c r="H9" s="10"/>
      <c r="I9" s="10">
        <f t="shared" si="0"/>
        <v>0</v>
      </c>
      <c r="J9" s="10">
        <f t="shared" si="1"/>
        <v>40</v>
      </c>
      <c r="K9" s="10"/>
      <c r="L9" s="10"/>
      <c r="M9" s="10"/>
      <c r="N9" s="10"/>
      <c r="O9" s="10"/>
      <c r="P9" s="10">
        <f t="shared" si="2"/>
        <v>0</v>
      </c>
      <c r="Q9" s="10">
        <f t="shared" si="3"/>
        <v>37</v>
      </c>
      <c r="R9" s="10"/>
      <c r="S9" s="10"/>
      <c r="T9" s="10"/>
      <c r="U9" s="10"/>
      <c r="V9" s="10"/>
      <c r="W9" s="10">
        <f t="shared" si="4"/>
        <v>0</v>
      </c>
      <c r="X9" s="10">
        <f t="shared" si="5"/>
        <v>40</v>
      </c>
      <c r="Y9" s="10"/>
      <c r="Z9" s="10"/>
      <c r="AA9" s="10"/>
      <c r="AB9" s="10"/>
      <c r="AC9" s="10"/>
      <c r="AD9" s="10">
        <f t="shared" si="6"/>
        <v>0</v>
      </c>
      <c r="AE9" s="10">
        <f t="shared" si="7"/>
        <v>37</v>
      </c>
      <c r="AF9" s="10">
        <v>1</v>
      </c>
      <c r="AG9" s="10"/>
      <c r="AH9" s="10"/>
      <c r="AI9" s="10"/>
      <c r="AJ9" s="10"/>
      <c r="AK9" s="10">
        <f t="shared" si="8"/>
        <v>1</v>
      </c>
      <c r="AL9" s="14">
        <f t="shared" si="9"/>
        <v>39</v>
      </c>
      <c r="AM9" s="10"/>
      <c r="AN9" s="10"/>
      <c r="AO9" s="10"/>
      <c r="AP9" s="10"/>
      <c r="AQ9" s="10"/>
      <c r="AR9" s="10">
        <f t="shared" si="10"/>
        <v>0</v>
      </c>
      <c r="AS9" s="10">
        <f t="shared" si="11"/>
        <v>40</v>
      </c>
      <c r="AT9" s="10"/>
      <c r="AU9" s="10">
        <v>1</v>
      </c>
      <c r="AV9" s="10"/>
      <c r="AW9" s="10"/>
      <c r="AX9" s="10"/>
      <c r="AY9" s="10">
        <f t="shared" si="12"/>
        <v>3</v>
      </c>
      <c r="AZ9" s="10">
        <f t="shared" si="13"/>
        <v>37</v>
      </c>
      <c r="BA9" s="10">
        <f t="shared" si="14"/>
        <v>4</v>
      </c>
      <c r="BB9" s="14">
        <f t="shared" si="15"/>
        <v>270</v>
      </c>
      <c r="BC9" s="11">
        <v>0.005011574074074074</v>
      </c>
      <c r="BD9" s="14">
        <f t="shared" si="16"/>
        <v>222.7</v>
      </c>
      <c r="BE9" s="10">
        <v>2</v>
      </c>
      <c r="BF9" s="10"/>
      <c r="BG9" s="10">
        <v>1</v>
      </c>
      <c r="BH9" s="10"/>
      <c r="BI9" s="10"/>
      <c r="BJ9" s="10">
        <f>BE9+BF9*3+BG9*6+BH9*10+BI9*20</f>
        <v>8</v>
      </c>
      <c r="BK9" s="10">
        <f t="shared" si="17"/>
        <v>27</v>
      </c>
      <c r="BL9" s="11">
        <v>0.003472222222222222</v>
      </c>
      <c r="BM9" s="10">
        <f>BK9-(BJ9+BL9/$B$4)</f>
        <v>-11</v>
      </c>
      <c r="BN9" s="10">
        <v>2</v>
      </c>
      <c r="BO9" s="10"/>
      <c r="BP9" s="10"/>
      <c r="BQ9" s="10"/>
      <c r="BR9" s="10"/>
      <c r="BS9" s="10">
        <f>BN9+BO9*3+BP9*6+BQ9*10+BR9*20</f>
        <v>2</v>
      </c>
      <c r="BT9" s="10">
        <f t="shared" si="18"/>
        <v>38</v>
      </c>
      <c r="BU9" s="11">
        <v>0.003472222222222222</v>
      </c>
      <c r="BV9" s="10">
        <f>BT9-(BS9+BU9/$B$4)</f>
        <v>6</v>
      </c>
      <c r="BW9" s="14">
        <f>BD9+BM9+BV9</f>
        <v>217.7</v>
      </c>
      <c r="BX9" s="10">
        <v>3</v>
      </c>
    </row>
    <row r="10" spans="1:76" ht="15">
      <c r="A10" s="10">
        <v>4</v>
      </c>
      <c r="B10" s="10" t="s">
        <v>87</v>
      </c>
      <c r="C10" s="10" t="s">
        <v>43</v>
      </c>
      <c r="D10" s="10"/>
      <c r="E10" s="10">
        <v>1</v>
      </c>
      <c r="F10" s="10"/>
      <c r="G10" s="10"/>
      <c r="H10" s="10"/>
      <c r="I10" s="10">
        <f t="shared" si="0"/>
        <v>3</v>
      </c>
      <c r="J10" s="10">
        <f t="shared" si="1"/>
        <v>37</v>
      </c>
      <c r="K10" s="10"/>
      <c r="L10" s="10"/>
      <c r="M10" s="10"/>
      <c r="N10" s="10"/>
      <c r="O10" s="10"/>
      <c r="P10" s="10">
        <f t="shared" si="2"/>
        <v>0</v>
      </c>
      <c r="Q10" s="10">
        <f t="shared" si="3"/>
        <v>37</v>
      </c>
      <c r="R10" s="10"/>
      <c r="S10" s="10">
        <v>1</v>
      </c>
      <c r="T10" s="10"/>
      <c r="U10" s="10"/>
      <c r="V10" s="10"/>
      <c r="W10" s="10">
        <f t="shared" si="4"/>
        <v>3</v>
      </c>
      <c r="X10" s="10">
        <f t="shared" si="5"/>
        <v>37</v>
      </c>
      <c r="Y10" s="10"/>
      <c r="Z10" s="10"/>
      <c r="AA10" s="10"/>
      <c r="AB10" s="10"/>
      <c r="AC10" s="10"/>
      <c r="AD10" s="10">
        <f t="shared" si="6"/>
        <v>0</v>
      </c>
      <c r="AE10" s="10">
        <f t="shared" si="7"/>
        <v>37</v>
      </c>
      <c r="AF10" s="10">
        <v>1</v>
      </c>
      <c r="AG10" s="10"/>
      <c r="AH10" s="10"/>
      <c r="AI10" s="10"/>
      <c r="AJ10" s="10"/>
      <c r="AK10" s="10">
        <f t="shared" si="8"/>
        <v>1</v>
      </c>
      <c r="AL10" s="14">
        <f t="shared" si="9"/>
        <v>39</v>
      </c>
      <c r="AM10" s="10"/>
      <c r="AN10" s="10"/>
      <c r="AO10" s="10"/>
      <c r="AP10" s="10"/>
      <c r="AQ10" s="10"/>
      <c r="AR10" s="10">
        <f t="shared" si="10"/>
        <v>0</v>
      </c>
      <c r="AS10" s="10">
        <f t="shared" si="11"/>
        <v>40</v>
      </c>
      <c r="AT10" s="10"/>
      <c r="AU10" s="10"/>
      <c r="AV10" s="10"/>
      <c r="AW10" s="10"/>
      <c r="AX10" s="10"/>
      <c r="AY10" s="10">
        <f t="shared" si="12"/>
        <v>0</v>
      </c>
      <c r="AZ10" s="10">
        <f t="shared" si="13"/>
        <v>40</v>
      </c>
      <c r="BA10" s="10">
        <f t="shared" si="14"/>
        <v>7</v>
      </c>
      <c r="BB10" s="14">
        <f t="shared" si="15"/>
        <v>267</v>
      </c>
      <c r="BC10" s="11">
        <v>0.0035416666666666665</v>
      </c>
      <c r="BD10" s="14">
        <f t="shared" si="16"/>
        <v>229.4</v>
      </c>
      <c r="BE10" s="10">
        <v>3</v>
      </c>
      <c r="BF10" s="10"/>
      <c r="BG10" s="10">
        <v>3</v>
      </c>
      <c r="BH10" s="10"/>
      <c r="BI10" s="10"/>
      <c r="BJ10" s="10">
        <f>BE10+BF10*3+BG10*6+BH10*10+BI10*20</f>
        <v>21</v>
      </c>
      <c r="BK10" s="10">
        <f t="shared" si="17"/>
        <v>14</v>
      </c>
      <c r="BL10" s="11">
        <v>0.003472222222222222</v>
      </c>
      <c r="BM10" s="10">
        <f>BK10-(BJ10+BL10/$B$4)</f>
        <v>-37</v>
      </c>
      <c r="BN10" s="10">
        <v>1</v>
      </c>
      <c r="BO10" s="10"/>
      <c r="BP10" s="10"/>
      <c r="BQ10" s="10"/>
      <c r="BR10" s="10"/>
      <c r="BS10" s="10">
        <f>BN10+BO10*3+BP10*6+BQ10*10+BR10*20</f>
        <v>1</v>
      </c>
      <c r="BT10" s="10">
        <f t="shared" si="18"/>
        <v>39</v>
      </c>
      <c r="BU10" s="11">
        <v>0.001990740740740741</v>
      </c>
      <c r="BV10" s="10">
        <f>BT10-(BS10+BU10/$B$4)</f>
        <v>20.799999999999997</v>
      </c>
      <c r="BW10" s="14">
        <f>BD10+BM10+BV10</f>
        <v>213.2</v>
      </c>
      <c r="BX10" s="10">
        <v>4</v>
      </c>
    </row>
    <row r="11" spans="1:76" ht="15">
      <c r="A11" s="10">
        <v>5</v>
      </c>
      <c r="B11" s="10" t="s">
        <v>47</v>
      </c>
      <c r="C11" s="10" t="s">
        <v>41</v>
      </c>
      <c r="D11" s="10"/>
      <c r="E11" s="10"/>
      <c r="F11" s="10"/>
      <c r="G11" s="10"/>
      <c r="H11" s="10"/>
      <c r="I11" s="10">
        <f t="shared" si="0"/>
        <v>0</v>
      </c>
      <c r="J11" s="10">
        <f t="shared" si="1"/>
        <v>40</v>
      </c>
      <c r="K11" s="10"/>
      <c r="L11" s="10"/>
      <c r="M11" s="10"/>
      <c r="N11" s="10"/>
      <c r="O11" s="10"/>
      <c r="P11" s="10">
        <f t="shared" si="2"/>
        <v>0</v>
      </c>
      <c r="Q11" s="10">
        <f t="shared" si="3"/>
        <v>37</v>
      </c>
      <c r="R11" s="10"/>
      <c r="S11" s="10"/>
      <c r="T11" s="10"/>
      <c r="U11" s="10"/>
      <c r="V11" s="10"/>
      <c r="W11" s="10">
        <f t="shared" si="4"/>
        <v>0</v>
      </c>
      <c r="X11" s="10">
        <f t="shared" si="5"/>
        <v>40</v>
      </c>
      <c r="Y11" s="10"/>
      <c r="Z11" s="10"/>
      <c r="AA11" s="10"/>
      <c r="AB11" s="10"/>
      <c r="AC11" s="10"/>
      <c r="AD11" s="10">
        <f t="shared" si="6"/>
        <v>0</v>
      </c>
      <c r="AE11" s="10">
        <f t="shared" si="7"/>
        <v>37</v>
      </c>
      <c r="AF11" s="10"/>
      <c r="AG11" s="10"/>
      <c r="AH11" s="10"/>
      <c r="AI11" s="10"/>
      <c r="AJ11" s="10"/>
      <c r="AK11" s="10">
        <f t="shared" si="8"/>
        <v>0</v>
      </c>
      <c r="AL11" s="14">
        <f t="shared" si="9"/>
        <v>40</v>
      </c>
      <c r="AM11" s="10"/>
      <c r="AN11" s="10"/>
      <c r="AO11" s="10"/>
      <c r="AP11" s="10"/>
      <c r="AQ11" s="10"/>
      <c r="AR11" s="10">
        <f t="shared" si="10"/>
        <v>0</v>
      </c>
      <c r="AS11" s="10">
        <f t="shared" si="11"/>
        <v>40</v>
      </c>
      <c r="AT11" s="10">
        <v>1</v>
      </c>
      <c r="AU11" s="10"/>
      <c r="AV11" s="10"/>
      <c r="AW11" s="10"/>
      <c r="AX11" s="10"/>
      <c r="AY11" s="10">
        <f t="shared" si="12"/>
        <v>1</v>
      </c>
      <c r="AZ11" s="10">
        <f t="shared" si="13"/>
        <v>39</v>
      </c>
      <c r="BA11" s="10">
        <f t="shared" si="14"/>
        <v>1</v>
      </c>
      <c r="BB11" s="14">
        <f t="shared" si="15"/>
        <v>273</v>
      </c>
      <c r="BC11" s="11">
        <v>0.004513888888888889</v>
      </c>
      <c r="BD11" s="14">
        <f t="shared" si="16"/>
        <v>233</v>
      </c>
      <c r="BE11" s="10">
        <v>2</v>
      </c>
      <c r="BF11" s="10">
        <v>1</v>
      </c>
      <c r="BG11" s="10">
        <v>3</v>
      </c>
      <c r="BH11" s="10"/>
      <c r="BI11" s="10"/>
      <c r="BJ11" s="10">
        <f aca="true" t="shared" si="19" ref="BJ11:BJ16">BE11+BF11*3+BG11*6+BH11*10+BI11*20</f>
        <v>23</v>
      </c>
      <c r="BK11" s="10">
        <f t="shared" si="17"/>
        <v>12</v>
      </c>
      <c r="BL11" s="11">
        <v>0.003472222222222222</v>
      </c>
      <c r="BM11" s="10">
        <f>BK11-(BJ11+BL11/$B$4)</f>
        <v>-41</v>
      </c>
      <c r="BN11" s="10">
        <v>3</v>
      </c>
      <c r="BO11" s="10"/>
      <c r="BP11" s="10"/>
      <c r="BQ11" s="10"/>
      <c r="BR11" s="10"/>
      <c r="BS11" s="10">
        <f aca="true" t="shared" si="20" ref="BS11:BS16">BN11+BO11*3+BP11*6+BQ11*10+BR11*20</f>
        <v>3</v>
      </c>
      <c r="BT11" s="10">
        <f t="shared" si="18"/>
        <v>37</v>
      </c>
      <c r="BU11" s="11">
        <v>0.0021412037037037038</v>
      </c>
      <c r="BV11" s="10">
        <f aca="true" t="shared" si="21" ref="BV11:BV16">BT11-(BS11+BU11/$B$4)</f>
        <v>15.499999999999996</v>
      </c>
      <c r="BW11" s="14">
        <f>BD11+BM11+BV11</f>
        <v>207.5</v>
      </c>
      <c r="BX11" s="10">
        <v>5</v>
      </c>
    </row>
    <row r="12" spans="1:76" ht="15">
      <c r="A12" s="10">
        <v>6</v>
      </c>
      <c r="B12" s="10" t="s">
        <v>52</v>
      </c>
      <c r="C12" s="10" t="s">
        <v>39</v>
      </c>
      <c r="D12" s="10"/>
      <c r="E12" s="10">
        <v>1</v>
      </c>
      <c r="F12" s="10"/>
      <c r="G12" s="10"/>
      <c r="H12" s="10"/>
      <c r="I12" s="10">
        <f t="shared" si="0"/>
        <v>3</v>
      </c>
      <c r="J12" s="10">
        <f t="shared" si="1"/>
        <v>37</v>
      </c>
      <c r="K12" s="10"/>
      <c r="L12" s="10"/>
      <c r="M12" s="10"/>
      <c r="N12" s="10"/>
      <c r="O12" s="10"/>
      <c r="P12" s="10">
        <f t="shared" si="2"/>
        <v>0</v>
      </c>
      <c r="Q12" s="10">
        <f t="shared" si="3"/>
        <v>37</v>
      </c>
      <c r="R12" s="10">
        <v>2</v>
      </c>
      <c r="S12" s="10"/>
      <c r="T12" s="10"/>
      <c r="U12" s="10"/>
      <c r="V12" s="10"/>
      <c r="W12" s="10">
        <f t="shared" si="4"/>
        <v>2</v>
      </c>
      <c r="X12" s="10">
        <f t="shared" si="5"/>
        <v>38</v>
      </c>
      <c r="Y12" s="10"/>
      <c r="Z12" s="10"/>
      <c r="AA12" s="10"/>
      <c r="AB12" s="10"/>
      <c r="AC12" s="10"/>
      <c r="AD12" s="10">
        <f t="shared" si="6"/>
        <v>0</v>
      </c>
      <c r="AE12" s="10">
        <f t="shared" si="7"/>
        <v>37</v>
      </c>
      <c r="AF12" s="10"/>
      <c r="AG12" s="10">
        <v>1</v>
      </c>
      <c r="AH12" s="10"/>
      <c r="AI12" s="10"/>
      <c r="AJ12" s="10"/>
      <c r="AK12" s="10">
        <f t="shared" si="8"/>
        <v>3</v>
      </c>
      <c r="AL12" s="14">
        <f t="shared" si="9"/>
        <v>37</v>
      </c>
      <c r="AM12" s="10">
        <v>2</v>
      </c>
      <c r="AN12" s="10"/>
      <c r="AO12" s="10"/>
      <c r="AP12" s="10"/>
      <c r="AQ12" s="10"/>
      <c r="AR12" s="10">
        <f t="shared" si="10"/>
        <v>2</v>
      </c>
      <c r="AS12" s="10">
        <f t="shared" si="11"/>
        <v>38</v>
      </c>
      <c r="AT12" s="10">
        <v>1</v>
      </c>
      <c r="AU12" s="10"/>
      <c r="AV12" s="10"/>
      <c r="AW12" s="10"/>
      <c r="AX12" s="10"/>
      <c r="AY12" s="10">
        <f t="shared" si="12"/>
        <v>1</v>
      </c>
      <c r="AZ12" s="10">
        <f t="shared" si="13"/>
        <v>39</v>
      </c>
      <c r="BA12" s="10">
        <f t="shared" si="14"/>
        <v>11</v>
      </c>
      <c r="BB12" s="14">
        <f t="shared" si="15"/>
        <v>263</v>
      </c>
      <c r="BC12" s="11">
        <v>0.003414351851851852</v>
      </c>
      <c r="BD12" s="14">
        <f t="shared" si="16"/>
        <v>222.5</v>
      </c>
      <c r="BE12" s="10"/>
      <c r="BF12" s="10">
        <v>1</v>
      </c>
      <c r="BG12" s="10">
        <v>2</v>
      </c>
      <c r="BH12" s="10"/>
      <c r="BI12" s="10"/>
      <c r="BJ12" s="10">
        <f t="shared" si="19"/>
        <v>15</v>
      </c>
      <c r="BK12" s="10">
        <f t="shared" si="17"/>
        <v>20</v>
      </c>
      <c r="BL12" s="11">
        <v>0.003472222222222222</v>
      </c>
      <c r="BM12" s="10">
        <f>BK12-(BJ12+BL12/$B$4)</f>
        <v>-25</v>
      </c>
      <c r="BN12" s="10"/>
      <c r="BO12" s="10"/>
      <c r="BP12" s="10"/>
      <c r="BQ12" s="10"/>
      <c r="BR12" s="10"/>
      <c r="BS12" s="10">
        <f t="shared" si="20"/>
        <v>0</v>
      </c>
      <c r="BT12" s="10">
        <f t="shared" si="18"/>
        <v>40</v>
      </c>
      <c r="BU12" s="11">
        <v>0.0034490740740740745</v>
      </c>
      <c r="BV12" s="10">
        <f t="shared" si="21"/>
        <v>10.199999999999996</v>
      </c>
      <c r="BW12" s="14">
        <f>BD12+BM12+BV12</f>
        <v>207.7</v>
      </c>
      <c r="BX12" s="10">
        <v>6</v>
      </c>
    </row>
    <row r="13" spans="1:76" ht="15">
      <c r="A13" s="10">
        <v>7</v>
      </c>
      <c r="B13" s="10" t="s">
        <v>53</v>
      </c>
      <c r="C13" s="10" t="s">
        <v>39</v>
      </c>
      <c r="D13" s="10"/>
      <c r="E13" s="10"/>
      <c r="F13" s="10"/>
      <c r="G13" s="10"/>
      <c r="H13" s="10"/>
      <c r="I13" s="10">
        <f t="shared" si="0"/>
        <v>0</v>
      </c>
      <c r="J13" s="10">
        <f t="shared" si="1"/>
        <v>40</v>
      </c>
      <c r="K13" s="10">
        <v>1</v>
      </c>
      <c r="L13" s="10"/>
      <c r="M13" s="10"/>
      <c r="N13" s="10"/>
      <c r="O13" s="10"/>
      <c r="P13" s="10">
        <f t="shared" si="2"/>
        <v>1</v>
      </c>
      <c r="Q13" s="10">
        <f t="shared" si="3"/>
        <v>36</v>
      </c>
      <c r="R13" s="10"/>
      <c r="S13" s="10">
        <v>1</v>
      </c>
      <c r="T13" s="10"/>
      <c r="U13" s="10"/>
      <c r="V13" s="10"/>
      <c r="W13" s="10">
        <f t="shared" si="4"/>
        <v>3</v>
      </c>
      <c r="X13" s="10">
        <f t="shared" si="5"/>
        <v>37</v>
      </c>
      <c r="Y13" s="10"/>
      <c r="Z13" s="10"/>
      <c r="AA13" s="10"/>
      <c r="AB13" s="10"/>
      <c r="AC13" s="10"/>
      <c r="AD13" s="10">
        <f t="shared" si="6"/>
        <v>0</v>
      </c>
      <c r="AE13" s="10">
        <f t="shared" si="7"/>
        <v>37</v>
      </c>
      <c r="AF13" s="10"/>
      <c r="AG13" s="10"/>
      <c r="AH13" s="10"/>
      <c r="AI13" s="10"/>
      <c r="AJ13" s="10"/>
      <c r="AK13" s="10">
        <f t="shared" si="8"/>
        <v>0</v>
      </c>
      <c r="AL13" s="14">
        <f t="shared" si="9"/>
        <v>40</v>
      </c>
      <c r="AM13" s="10"/>
      <c r="AN13" s="10"/>
      <c r="AO13" s="10"/>
      <c r="AP13" s="10"/>
      <c r="AQ13" s="10"/>
      <c r="AR13" s="10">
        <f t="shared" si="10"/>
        <v>0</v>
      </c>
      <c r="AS13" s="10">
        <f t="shared" si="11"/>
        <v>40</v>
      </c>
      <c r="AT13" s="10"/>
      <c r="AU13" s="10">
        <v>1</v>
      </c>
      <c r="AV13" s="10"/>
      <c r="AW13" s="10"/>
      <c r="AX13" s="10"/>
      <c r="AY13" s="10">
        <f t="shared" si="12"/>
        <v>3</v>
      </c>
      <c r="AZ13" s="10">
        <f t="shared" si="13"/>
        <v>37</v>
      </c>
      <c r="BA13" s="10">
        <f t="shared" si="14"/>
        <v>7</v>
      </c>
      <c r="BB13" s="14">
        <f t="shared" si="15"/>
        <v>267</v>
      </c>
      <c r="BC13" s="11">
        <v>0.004861111111111111</v>
      </c>
      <c r="BD13" s="14">
        <f t="shared" si="16"/>
        <v>218</v>
      </c>
      <c r="BE13" s="10">
        <v>2</v>
      </c>
      <c r="BF13" s="10"/>
      <c r="BG13" s="10">
        <v>3</v>
      </c>
      <c r="BH13" s="10"/>
      <c r="BI13" s="10"/>
      <c r="BJ13" s="10">
        <f t="shared" si="19"/>
        <v>20</v>
      </c>
      <c r="BK13" s="10">
        <f t="shared" si="17"/>
        <v>15</v>
      </c>
      <c r="BL13" s="11">
        <v>0.003472222222222222</v>
      </c>
      <c r="BM13" s="10">
        <f>BK13-(BJ13+BL13/$B$4)</f>
        <v>-35</v>
      </c>
      <c r="BN13" s="10"/>
      <c r="BO13" s="10"/>
      <c r="BP13" s="10"/>
      <c r="BQ13" s="10"/>
      <c r="BR13" s="10"/>
      <c r="BS13" s="10">
        <f t="shared" si="20"/>
        <v>0</v>
      </c>
      <c r="BT13" s="10">
        <f t="shared" si="18"/>
        <v>40</v>
      </c>
      <c r="BU13" s="11">
        <v>0.0021064814814814813</v>
      </c>
      <c r="BV13" s="10">
        <f t="shared" si="21"/>
        <v>21.8</v>
      </c>
      <c r="BW13" s="14">
        <f>BD13+BM13+BV13</f>
        <v>204.8</v>
      </c>
      <c r="BX13" s="10">
        <v>7</v>
      </c>
    </row>
    <row r="14" spans="1:76" ht="15">
      <c r="A14" s="10">
        <v>8</v>
      </c>
      <c r="B14" s="10" t="s">
        <v>60</v>
      </c>
      <c r="C14" s="10" t="s">
        <v>44</v>
      </c>
      <c r="D14" s="10">
        <v>1</v>
      </c>
      <c r="E14" s="10"/>
      <c r="F14" s="10"/>
      <c r="G14" s="10"/>
      <c r="H14" s="10"/>
      <c r="I14" s="10">
        <f t="shared" si="0"/>
        <v>1</v>
      </c>
      <c r="J14" s="10">
        <f t="shared" si="1"/>
        <v>39</v>
      </c>
      <c r="K14" s="10"/>
      <c r="L14" s="10"/>
      <c r="M14" s="10"/>
      <c r="N14" s="10"/>
      <c r="O14" s="10"/>
      <c r="P14" s="10">
        <f t="shared" si="2"/>
        <v>0</v>
      </c>
      <c r="Q14" s="10">
        <f t="shared" si="3"/>
        <v>37</v>
      </c>
      <c r="R14" s="10"/>
      <c r="S14" s="10"/>
      <c r="T14" s="10"/>
      <c r="U14" s="10"/>
      <c r="V14" s="10"/>
      <c r="W14" s="10">
        <f t="shared" si="4"/>
        <v>0</v>
      </c>
      <c r="X14" s="10">
        <f t="shared" si="5"/>
        <v>40</v>
      </c>
      <c r="Y14" s="10"/>
      <c r="Z14" s="10"/>
      <c r="AA14" s="10"/>
      <c r="AB14" s="10"/>
      <c r="AC14" s="10"/>
      <c r="AD14" s="10">
        <f t="shared" si="6"/>
        <v>0</v>
      </c>
      <c r="AE14" s="10">
        <f t="shared" si="7"/>
        <v>37</v>
      </c>
      <c r="AF14" s="10">
        <v>1</v>
      </c>
      <c r="AG14" s="10"/>
      <c r="AH14" s="10"/>
      <c r="AI14" s="10"/>
      <c r="AJ14" s="10"/>
      <c r="AK14" s="10">
        <f t="shared" si="8"/>
        <v>1</v>
      </c>
      <c r="AL14" s="14">
        <f t="shared" si="9"/>
        <v>39</v>
      </c>
      <c r="AM14" s="10"/>
      <c r="AN14" s="10"/>
      <c r="AO14" s="10"/>
      <c r="AP14" s="10"/>
      <c r="AQ14" s="10"/>
      <c r="AR14" s="10">
        <f t="shared" si="10"/>
        <v>0</v>
      </c>
      <c r="AS14" s="10">
        <f t="shared" si="11"/>
        <v>40</v>
      </c>
      <c r="AT14" s="10"/>
      <c r="AU14" s="10">
        <v>1</v>
      </c>
      <c r="AV14" s="10"/>
      <c r="AW14" s="10"/>
      <c r="AX14" s="10"/>
      <c r="AY14" s="10">
        <f t="shared" si="12"/>
        <v>3</v>
      </c>
      <c r="AZ14" s="10">
        <f t="shared" si="13"/>
        <v>37</v>
      </c>
      <c r="BA14" s="10">
        <f t="shared" si="14"/>
        <v>5</v>
      </c>
      <c r="BB14" s="14">
        <f t="shared" si="15"/>
        <v>269</v>
      </c>
      <c r="BC14" s="11">
        <v>0.00474537037037037</v>
      </c>
      <c r="BD14" s="14">
        <f t="shared" si="16"/>
        <v>223</v>
      </c>
      <c r="BE14" s="10"/>
      <c r="BF14" s="10"/>
      <c r="BG14" s="10">
        <v>5</v>
      </c>
      <c r="BH14" s="10"/>
      <c r="BI14" s="10"/>
      <c r="BJ14" s="10">
        <f t="shared" si="19"/>
        <v>30</v>
      </c>
      <c r="BK14" s="10">
        <f t="shared" si="17"/>
        <v>5</v>
      </c>
      <c r="BL14" s="11">
        <v>0.003472222222222222</v>
      </c>
      <c r="BM14" s="10">
        <f>BK14-(BJ14+BL14/$B$4)</f>
        <v>-55</v>
      </c>
      <c r="BN14" s="10">
        <v>4</v>
      </c>
      <c r="BO14" s="10"/>
      <c r="BP14" s="10">
        <v>1</v>
      </c>
      <c r="BQ14" s="10"/>
      <c r="BR14" s="10"/>
      <c r="BS14" s="10">
        <f t="shared" si="20"/>
        <v>10</v>
      </c>
      <c r="BT14" s="10">
        <f t="shared" si="18"/>
        <v>30</v>
      </c>
      <c r="BU14" s="11">
        <v>0.003472222222222222</v>
      </c>
      <c r="BV14" s="10">
        <f t="shared" si="21"/>
        <v>-10</v>
      </c>
      <c r="BW14" s="14">
        <f>BD14+BM14+BV14</f>
        <v>158</v>
      </c>
      <c r="BX14" s="10">
        <v>8</v>
      </c>
    </row>
    <row r="15" spans="1:76" ht="15">
      <c r="A15" s="10">
        <v>9</v>
      </c>
      <c r="B15" s="10" t="s">
        <v>48</v>
      </c>
      <c r="C15" s="10" t="s">
        <v>38</v>
      </c>
      <c r="D15" s="10"/>
      <c r="E15" s="10"/>
      <c r="F15" s="10"/>
      <c r="G15" s="10"/>
      <c r="H15" s="10"/>
      <c r="I15" s="10">
        <f t="shared" si="0"/>
        <v>0</v>
      </c>
      <c r="J15" s="10">
        <f t="shared" si="1"/>
        <v>40</v>
      </c>
      <c r="K15" s="10">
        <v>1</v>
      </c>
      <c r="L15" s="10">
        <v>1</v>
      </c>
      <c r="M15" s="10"/>
      <c r="N15" s="10"/>
      <c r="O15" s="10"/>
      <c r="P15" s="10">
        <f t="shared" si="2"/>
        <v>4</v>
      </c>
      <c r="Q15" s="10">
        <f t="shared" si="3"/>
        <v>33</v>
      </c>
      <c r="R15" s="10">
        <v>1</v>
      </c>
      <c r="S15" s="10">
        <v>2</v>
      </c>
      <c r="T15" s="10"/>
      <c r="U15" s="10"/>
      <c r="V15" s="10"/>
      <c r="W15" s="10">
        <f t="shared" si="4"/>
        <v>7</v>
      </c>
      <c r="X15" s="10">
        <f t="shared" si="5"/>
        <v>33</v>
      </c>
      <c r="Y15" s="10"/>
      <c r="Z15" s="10"/>
      <c r="AA15" s="10"/>
      <c r="AB15" s="10"/>
      <c r="AC15" s="10"/>
      <c r="AD15" s="10">
        <f t="shared" si="6"/>
        <v>0</v>
      </c>
      <c r="AE15" s="10">
        <f t="shared" si="7"/>
        <v>37</v>
      </c>
      <c r="AF15" s="10">
        <v>1</v>
      </c>
      <c r="AG15" s="10">
        <v>1</v>
      </c>
      <c r="AH15" s="10"/>
      <c r="AI15" s="10"/>
      <c r="AJ15" s="10"/>
      <c r="AK15" s="10">
        <f t="shared" si="8"/>
        <v>4</v>
      </c>
      <c r="AL15" s="14">
        <f t="shared" si="9"/>
        <v>36</v>
      </c>
      <c r="AM15" s="10"/>
      <c r="AN15" s="10">
        <v>1</v>
      </c>
      <c r="AO15" s="10"/>
      <c r="AP15" s="10"/>
      <c r="AQ15" s="10"/>
      <c r="AR15" s="10">
        <f t="shared" si="10"/>
        <v>3</v>
      </c>
      <c r="AS15" s="10">
        <f t="shared" si="11"/>
        <v>37</v>
      </c>
      <c r="AT15" s="10"/>
      <c r="AU15" s="10">
        <v>2</v>
      </c>
      <c r="AV15" s="10"/>
      <c r="AW15" s="10"/>
      <c r="AX15" s="10"/>
      <c r="AY15" s="10">
        <f t="shared" si="12"/>
        <v>6</v>
      </c>
      <c r="AZ15" s="10">
        <f t="shared" si="13"/>
        <v>34</v>
      </c>
      <c r="BA15" s="10">
        <f t="shared" si="14"/>
        <v>24</v>
      </c>
      <c r="BB15" s="14">
        <f t="shared" si="15"/>
        <v>250</v>
      </c>
      <c r="BC15" s="11">
        <v>0.006319444444444444</v>
      </c>
      <c r="BD15" s="14">
        <f>BB15-(BA15+BC15/$B$4)</f>
        <v>171.4</v>
      </c>
      <c r="BE15" s="10"/>
      <c r="BF15" s="10">
        <v>1</v>
      </c>
      <c r="BG15" s="10">
        <v>4</v>
      </c>
      <c r="BH15" s="10"/>
      <c r="BI15" s="10"/>
      <c r="BJ15" s="10">
        <f t="shared" si="19"/>
        <v>27</v>
      </c>
      <c r="BK15" s="10">
        <f t="shared" si="17"/>
        <v>8</v>
      </c>
      <c r="BL15" s="11">
        <v>0.003472222222222222</v>
      </c>
      <c r="BM15" s="10">
        <f>BK15-(BJ15+BL15/$B$4)</f>
        <v>-49</v>
      </c>
      <c r="BN15" s="10">
        <v>1</v>
      </c>
      <c r="BO15" s="10"/>
      <c r="BP15" s="10">
        <v>1</v>
      </c>
      <c r="BQ15" s="10"/>
      <c r="BR15" s="10"/>
      <c r="BS15" s="10">
        <f t="shared" si="20"/>
        <v>7</v>
      </c>
      <c r="BT15" s="10">
        <f t="shared" si="18"/>
        <v>33</v>
      </c>
      <c r="BU15" s="11">
        <v>0.003472222222222222</v>
      </c>
      <c r="BV15" s="10">
        <f t="shared" si="21"/>
        <v>-4</v>
      </c>
      <c r="BW15" s="14">
        <f>BD15+BM15+BV15</f>
        <v>118.4</v>
      </c>
      <c r="BX15" s="10">
        <v>9</v>
      </c>
    </row>
    <row r="16" spans="1:76" ht="15">
      <c r="A16" s="10">
        <v>10</v>
      </c>
      <c r="B16" s="10" t="s">
        <v>88</v>
      </c>
      <c r="C16" s="10" t="s">
        <v>43</v>
      </c>
      <c r="D16" s="10">
        <v>1</v>
      </c>
      <c r="E16" s="10">
        <v>2</v>
      </c>
      <c r="F16" s="10"/>
      <c r="G16" s="10"/>
      <c r="H16" s="10"/>
      <c r="I16" s="10">
        <f t="shared" si="0"/>
        <v>7</v>
      </c>
      <c r="J16" s="10">
        <f t="shared" si="1"/>
        <v>33</v>
      </c>
      <c r="K16" s="10"/>
      <c r="L16" s="10">
        <v>1</v>
      </c>
      <c r="M16" s="10"/>
      <c r="N16" s="10"/>
      <c r="O16" s="10"/>
      <c r="P16" s="10">
        <f t="shared" si="2"/>
        <v>3</v>
      </c>
      <c r="Q16" s="10">
        <f t="shared" si="3"/>
        <v>34</v>
      </c>
      <c r="R16" s="10">
        <v>1</v>
      </c>
      <c r="S16" s="10"/>
      <c r="T16" s="10"/>
      <c r="U16" s="10"/>
      <c r="V16" s="10"/>
      <c r="W16" s="10">
        <f t="shared" si="4"/>
        <v>1</v>
      </c>
      <c r="X16" s="10">
        <f t="shared" si="5"/>
        <v>39</v>
      </c>
      <c r="Y16" s="10"/>
      <c r="Z16" s="10">
        <v>2</v>
      </c>
      <c r="AA16" s="10"/>
      <c r="AB16" s="10"/>
      <c r="AC16" s="10"/>
      <c r="AD16" s="10">
        <f t="shared" si="6"/>
        <v>6</v>
      </c>
      <c r="AE16" s="10">
        <f t="shared" si="7"/>
        <v>31</v>
      </c>
      <c r="AF16" s="10"/>
      <c r="AG16" s="10"/>
      <c r="AH16" s="10"/>
      <c r="AI16" s="10"/>
      <c r="AJ16" s="10"/>
      <c r="AK16" s="10">
        <f t="shared" si="8"/>
        <v>0</v>
      </c>
      <c r="AL16" s="14">
        <f t="shared" si="9"/>
        <v>40</v>
      </c>
      <c r="AM16" s="10"/>
      <c r="AN16" s="10">
        <v>1</v>
      </c>
      <c r="AO16" s="10"/>
      <c r="AP16" s="10"/>
      <c r="AQ16" s="10"/>
      <c r="AR16" s="10">
        <f t="shared" si="10"/>
        <v>3</v>
      </c>
      <c r="AS16" s="10">
        <f t="shared" si="11"/>
        <v>37</v>
      </c>
      <c r="AT16" s="10">
        <v>1</v>
      </c>
      <c r="AU16" s="10">
        <v>1</v>
      </c>
      <c r="AV16" s="10"/>
      <c r="AW16" s="10"/>
      <c r="AX16" s="10"/>
      <c r="AY16" s="10">
        <f t="shared" si="12"/>
        <v>4</v>
      </c>
      <c r="AZ16" s="10">
        <f t="shared" si="13"/>
        <v>36</v>
      </c>
      <c r="BA16" s="10">
        <f t="shared" si="14"/>
        <v>24</v>
      </c>
      <c r="BB16" s="14">
        <f t="shared" si="15"/>
        <v>250</v>
      </c>
      <c r="BC16" s="11">
        <v>0.005902777777777778</v>
      </c>
      <c r="BD16" s="14">
        <f>BB16-(BA16+BC16/$B$4)</f>
        <v>175</v>
      </c>
      <c r="BE16" s="10"/>
      <c r="BF16" s="10"/>
      <c r="BG16" s="10"/>
      <c r="BH16" s="10"/>
      <c r="BI16" s="10"/>
      <c r="BJ16" s="10">
        <f t="shared" si="19"/>
        <v>0</v>
      </c>
      <c r="BK16" s="10">
        <f t="shared" si="17"/>
        <v>35</v>
      </c>
      <c r="BL16" s="11">
        <v>0</v>
      </c>
      <c r="BM16" s="10">
        <v>0</v>
      </c>
      <c r="BN16" s="10">
        <v>2</v>
      </c>
      <c r="BO16" s="10"/>
      <c r="BP16" s="10"/>
      <c r="BQ16" s="10"/>
      <c r="BR16" s="10"/>
      <c r="BS16" s="10">
        <f t="shared" si="20"/>
        <v>2</v>
      </c>
      <c r="BT16" s="10">
        <f t="shared" si="18"/>
        <v>38</v>
      </c>
      <c r="BU16" s="11">
        <v>0.002511574074074074</v>
      </c>
      <c r="BV16" s="10">
        <f t="shared" si="21"/>
        <v>14.299999999999997</v>
      </c>
      <c r="BW16" s="14">
        <f>BD16+BM16+BV16</f>
        <v>189.3</v>
      </c>
      <c r="BX16" s="10">
        <v>10</v>
      </c>
    </row>
    <row r="17" spans="1:76" ht="15">
      <c r="A17" s="10">
        <v>11</v>
      </c>
      <c r="B17" s="10" t="s">
        <v>49</v>
      </c>
      <c r="C17" s="10" t="s">
        <v>38</v>
      </c>
      <c r="D17" s="10"/>
      <c r="E17" s="10"/>
      <c r="F17" s="10"/>
      <c r="G17" s="10"/>
      <c r="H17" s="10"/>
      <c r="I17" s="10">
        <f>D17+E17*3+F17*6+G17*10</f>
        <v>0</v>
      </c>
      <c r="J17" s="10">
        <f>40-I17-H17*40</f>
        <v>40</v>
      </c>
      <c r="K17" s="10"/>
      <c r="L17" s="10"/>
      <c r="M17" s="10"/>
      <c r="N17" s="10"/>
      <c r="O17" s="10"/>
      <c r="P17" s="10">
        <f>K17+L17*3+M17*6+N17*10</f>
        <v>0</v>
      </c>
      <c r="Q17" s="10">
        <f>37-P17-O17*37</f>
        <v>37</v>
      </c>
      <c r="R17" s="10"/>
      <c r="S17" s="10"/>
      <c r="T17" s="10"/>
      <c r="U17" s="10"/>
      <c r="V17" s="10"/>
      <c r="W17" s="10">
        <f>R17+S17*3+T17*6+U17*10</f>
        <v>0</v>
      </c>
      <c r="X17" s="10">
        <f>40-W17-V17*40</f>
        <v>40</v>
      </c>
      <c r="Y17" s="10"/>
      <c r="Z17" s="10"/>
      <c r="AA17" s="10"/>
      <c r="AB17" s="10"/>
      <c r="AC17" s="10"/>
      <c r="AD17" s="10">
        <f>Y17+Z17*3+AA17*6+AB17*10</f>
        <v>0</v>
      </c>
      <c r="AE17" s="10">
        <f>37-AD17-AC17*37</f>
        <v>37</v>
      </c>
      <c r="AF17" s="10"/>
      <c r="AG17" s="10"/>
      <c r="AH17" s="10"/>
      <c r="AI17" s="10"/>
      <c r="AJ17" s="10"/>
      <c r="AK17" s="10">
        <f>AF17+AG17*3+AH17*6+AI17*10</f>
        <v>0</v>
      </c>
      <c r="AL17" s="14">
        <f>40-AK17-AJ17*40</f>
        <v>40</v>
      </c>
      <c r="AM17" s="10"/>
      <c r="AN17" s="10"/>
      <c r="AO17" s="10"/>
      <c r="AP17" s="10"/>
      <c r="AQ17" s="10"/>
      <c r="AR17" s="10">
        <f>AM17+AN17*3+AO17*6+AP17*10</f>
        <v>0</v>
      </c>
      <c r="AS17" s="10">
        <f>40-AR17-AQ17*40</f>
        <v>40</v>
      </c>
      <c r="AT17" s="10"/>
      <c r="AU17" s="10"/>
      <c r="AV17" s="10"/>
      <c r="AW17" s="10"/>
      <c r="AX17" s="10"/>
      <c r="AY17" s="10">
        <f>AT17+AU17*3+AV17*6+AW17*10</f>
        <v>0</v>
      </c>
      <c r="AZ17" s="10">
        <f>40-AY17-AX17*40</f>
        <v>40</v>
      </c>
      <c r="BA17" s="10">
        <f>I17+P17+W17+AD17+AK17+AR17+AY17</f>
        <v>0</v>
      </c>
      <c r="BB17" s="14">
        <f>J17+Q17+X17+AE17+AL17+AS17+AZ17</f>
        <v>274</v>
      </c>
      <c r="BC17" s="11">
        <v>0</v>
      </c>
      <c r="BD17" s="14">
        <v>0</v>
      </c>
      <c r="BE17" s="10"/>
      <c r="BF17" s="10"/>
      <c r="BG17" s="10"/>
      <c r="BH17" s="10"/>
      <c r="BI17" s="10"/>
      <c r="BJ17" s="10">
        <f>BE17+BF17*3+BG17*6+BH17*10+BI17*20</f>
        <v>0</v>
      </c>
      <c r="BK17" s="10">
        <f>35-BJ17</f>
        <v>35</v>
      </c>
      <c r="BL17" s="11">
        <v>0</v>
      </c>
      <c r="BM17" s="10">
        <v>0</v>
      </c>
      <c r="BN17" s="10"/>
      <c r="BO17" s="10"/>
      <c r="BP17" s="10"/>
      <c r="BQ17" s="10"/>
      <c r="BR17" s="10"/>
      <c r="BS17" s="10">
        <f>BN17+BO17*3+BP17*6+BQ17*10+BR17*20</f>
        <v>0</v>
      </c>
      <c r="BT17" s="10">
        <f>40-BS17</f>
        <v>40</v>
      </c>
      <c r="BU17" s="11">
        <v>0</v>
      </c>
      <c r="BV17" s="10">
        <f>BT17-(BS17+BU17/$B$4)</f>
        <v>40</v>
      </c>
      <c r="BW17" s="14">
        <v>0</v>
      </c>
      <c r="BX17" s="10" t="s">
        <v>89</v>
      </c>
    </row>
    <row r="24" spans="1:75" s="23" customFormat="1" ht="15">
      <c r="A24" s="23">
        <v>12</v>
      </c>
      <c r="AL24" s="30"/>
      <c r="BB24" s="30"/>
      <c r="BC24" s="25"/>
      <c r="BD24" s="30"/>
      <c r="BL24" s="25"/>
      <c r="BU24" s="25"/>
      <c r="BW24" s="30"/>
    </row>
    <row r="25" spans="1:75" s="23" customFormat="1" ht="15">
      <c r="A25" s="23">
        <v>13</v>
      </c>
      <c r="AL25" s="30"/>
      <c r="BB25" s="30"/>
      <c r="BC25" s="25"/>
      <c r="BD25" s="30"/>
      <c r="BL25" s="25"/>
      <c r="BU25" s="25"/>
      <c r="BW25" s="30"/>
    </row>
    <row r="26" spans="1:75" s="23" customFormat="1" ht="15">
      <c r="A26" s="23">
        <v>14</v>
      </c>
      <c r="AL26" s="30"/>
      <c r="BB26" s="30"/>
      <c r="BC26" s="25"/>
      <c r="BD26" s="30"/>
      <c r="BL26" s="25"/>
      <c r="BU26" s="25"/>
      <c r="BW26" s="30"/>
    </row>
    <row r="27" spans="1:75" s="23" customFormat="1" ht="15">
      <c r="A27" s="23">
        <v>15</v>
      </c>
      <c r="AL27" s="30"/>
      <c r="BB27" s="30"/>
      <c r="BC27" s="25"/>
      <c r="BD27" s="30"/>
      <c r="BL27" s="25"/>
      <c r="BU27" s="25"/>
      <c r="BW27" s="30"/>
    </row>
    <row r="28" spans="1:75" s="23" customFormat="1" ht="15">
      <c r="A28" s="23">
        <v>16</v>
      </c>
      <c r="K28" s="23">
        <v>9</v>
      </c>
      <c r="AL28" s="30"/>
      <c r="BB28" s="30"/>
      <c r="BC28" s="25"/>
      <c r="BD28" s="30"/>
      <c r="BL28" s="25"/>
      <c r="BU28" s="25"/>
      <c r="BW28" s="30"/>
    </row>
    <row r="29" spans="1:75" s="23" customFormat="1" ht="15">
      <c r="A29" s="23">
        <v>17</v>
      </c>
      <c r="AL29" s="30"/>
      <c r="BB29" s="30"/>
      <c r="BC29" s="25"/>
      <c r="BD29" s="30"/>
      <c r="BL29" s="25"/>
      <c r="BU29" s="25"/>
      <c r="BW29" s="30"/>
    </row>
    <row r="30" spans="1:75" s="23" customFormat="1" ht="15">
      <c r="A30" s="23">
        <v>18</v>
      </c>
      <c r="AL30" s="30"/>
      <c r="BB30" s="30"/>
      <c r="BC30" s="25"/>
      <c r="BD30" s="30"/>
      <c r="BL30" s="25"/>
      <c r="BU30" s="25"/>
      <c r="BW30" s="30"/>
    </row>
    <row r="31" spans="1:75" s="23" customFormat="1" ht="15">
      <c r="A31" s="23">
        <v>19</v>
      </c>
      <c r="AL31" s="30"/>
      <c r="BB31" s="30"/>
      <c r="BC31" s="25"/>
      <c r="BD31" s="30"/>
      <c r="BL31" s="25"/>
      <c r="BU31" s="25"/>
      <c r="BW31" s="30"/>
    </row>
    <row r="32" spans="1:75" s="23" customFormat="1" ht="15">
      <c r="A32" s="23">
        <v>20</v>
      </c>
      <c r="AL32" s="30"/>
      <c r="BB32" s="30"/>
      <c r="BC32" s="25"/>
      <c r="BD32" s="30"/>
      <c r="BL32" s="25"/>
      <c r="BU32" s="25"/>
      <c r="BW32" s="30"/>
    </row>
    <row r="33" spans="1:75" s="23" customFormat="1" ht="15">
      <c r="A33" s="23">
        <v>21</v>
      </c>
      <c r="AL33" s="30"/>
      <c r="BB33" s="30"/>
      <c r="BC33" s="25"/>
      <c r="BD33" s="30"/>
      <c r="BL33" s="25"/>
      <c r="BU33" s="25"/>
      <c r="BW33" s="30"/>
    </row>
    <row r="34" spans="1:75" s="23" customFormat="1" ht="15">
      <c r="A34" s="23">
        <v>22</v>
      </c>
      <c r="AL34" s="30"/>
      <c r="BB34" s="30"/>
      <c r="BC34" s="25"/>
      <c r="BD34" s="30"/>
      <c r="BL34" s="25"/>
      <c r="BU34" s="25"/>
      <c r="BW34" s="30"/>
    </row>
    <row r="35" spans="1:75" s="23" customFormat="1" ht="15">
      <c r="A35" s="23">
        <v>23</v>
      </c>
      <c r="AL35" s="30"/>
      <c r="BB35" s="30"/>
      <c r="BC35" s="25"/>
      <c r="BD35" s="30"/>
      <c r="BL35" s="25"/>
      <c r="BU35" s="25"/>
      <c r="BW35" s="30"/>
    </row>
    <row r="36" spans="1:75" s="23" customFormat="1" ht="15">
      <c r="A36" s="23">
        <v>24</v>
      </c>
      <c r="AL36" s="30"/>
      <c r="BB36" s="30"/>
      <c r="BC36" s="25"/>
      <c r="BD36" s="30"/>
      <c r="BL36" s="25"/>
      <c r="BU36" s="25"/>
      <c r="BW36" s="30"/>
    </row>
    <row r="37" spans="1:75" s="23" customFormat="1" ht="15">
      <c r="A37" s="23">
        <v>25</v>
      </c>
      <c r="AL37" s="30"/>
      <c r="BB37" s="30"/>
      <c r="BC37" s="25"/>
      <c r="BD37" s="30"/>
      <c r="BL37" s="25"/>
      <c r="BU37" s="25"/>
      <c r="BW37" s="30"/>
    </row>
    <row r="38" spans="1:75" s="23" customFormat="1" ht="15">
      <c r="A38" s="23">
        <v>26</v>
      </c>
      <c r="AL38" s="30"/>
      <c r="BB38" s="30"/>
      <c r="BC38" s="25"/>
      <c r="BD38" s="30"/>
      <c r="BL38" s="25"/>
      <c r="BU38" s="25"/>
      <c r="BW38" s="30"/>
    </row>
    <row r="39" spans="1:75" s="23" customFormat="1" ht="15">
      <c r="A39" s="23">
        <v>27</v>
      </c>
      <c r="AL39" s="30"/>
      <c r="BB39" s="30"/>
      <c r="BC39" s="25"/>
      <c r="BD39" s="30"/>
      <c r="BL39" s="25"/>
      <c r="BU39" s="25"/>
      <c r="BW39" s="30"/>
    </row>
    <row r="40" spans="1:75" s="23" customFormat="1" ht="15">
      <c r="A40" s="23">
        <v>28</v>
      </c>
      <c r="AL40" s="30"/>
      <c r="BB40" s="30"/>
      <c r="BC40" s="25"/>
      <c r="BD40" s="30"/>
      <c r="BL40" s="25"/>
      <c r="BU40" s="25"/>
      <c r="BW40" s="30"/>
    </row>
    <row r="41" spans="1:75" s="23" customFormat="1" ht="15">
      <c r="A41" s="23">
        <v>29</v>
      </c>
      <c r="AL41" s="30"/>
      <c r="BB41" s="30"/>
      <c r="BC41" s="25"/>
      <c r="BD41" s="30"/>
      <c r="BL41" s="25"/>
      <c r="BU41" s="25"/>
      <c r="BW41" s="30"/>
    </row>
    <row r="42" spans="1:75" s="23" customFormat="1" ht="15">
      <c r="A42" s="23">
        <v>30</v>
      </c>
      <c r="AL42" s="30"/>
      <c r="BB42" s="30"/>
      <c r="BC42" s="25"/>
      <c r="BD42" s="30"/>
      <c r="BL42" s="25"/>
      <c r="BU42" s="25"/>
      <c r="BW42" s="30"/>
    </row>
    <row r="43" spans="55:75" s="23" customFormat="1" ht="15">
      <c r="BC43" s="25"/>
      <c r="BD43" s="30"/>
      <c r="BL43" s="25"/>
      <c r="BU43" s="25"/>
      <c r="BW43" s="30"/>
    </row>
    <row r="44" s="23" customFormat="1" ht="15"/>
    <row r="45" s="23" customFormat="1" ht="15"/>
    <row r="46" s="23" customFormat="1" ht="15"/>
    <row r="47" s="23" customFormat="1" ht="15"/>
    <row r="48" s="23" customFormat="1" ht="15"/>
    <row r="49" s="23" customFormat="1" ht="15"/>
    <row r="53" ht="15">
      <c r="B53" t="s">
        <v>37</v>
      </c>
    </row>
    <row r="54" ht="15">
      <c r="B54" t="s">
        <v>38</v>
      </c>
    </row>
    <row r="55" ht="15">
      <c r="B55" t="s">
        <v>39</v>
      </c>
    </row>
    <row r="56" ht="15">
      <c r="B56" t="s">
        <v>40</v>
      </c>
    </row>
    <row r="57" ht="15">
      <c r="B57" t="s">
        <v>41</v>
      </c>
    </row>
    <row r="58" ht="15">
      <c r="B58" t="s">
        <v>42</v>
      </c>
    </row>
    <row r="59" ht="15">
      <c r="B59" t="s">
        <v>43</v>
      </c>
    </row>
    <row r="60" ht="15">
      <c r="B60" t="s">
        <v>44</v>
      </c>
    </row>
    <row r="61" ht="15">
      <c r="B61" t="s">
        <v>45</v>
      </c>
    </row>
  </sheetData>
  <sheetProtection/>
  <mergeCells count="19">
    <mergeCell ref="AV4:AZ4"/>
    <mergeCell ref="AF4:AU4"/>
    <mergeCell ref="AA4:AE4"/>
    <mergeCell ref="D4:Z4"/>
    <mergeCell ref="B5:B6"/>
    <mergeCell ref="BE5:BM5"/>
    <mergeCell ref="BN5:BV5"/>
    <mergeCell ref="A5:A6"/>
    <mergeCell ref="BA5:BA6"/>
    <mergeCell ref="BB5:BB6"/>
    <mergeCell ref="BC5:BC6"/>
    <mergeCell ref="BD5:BD6"/>
    <mergeCell ref="D5:J5"/>
    <mergeCell ref="K5:Q5"/>
    <mergeCell ref="R5:X5"/>
    <mergeCell ref="Y5:AE5"/>
    <mergeCell ref="AF5:AL5"/>
    <mergeCell ref="AM5:AS5"/>
    <mergeCell ref="AT5:AZ5"/>
  </mergeCells>
  <dataValidations count="1">
    <dataValidation type="list" allowBlank="1" showInputMessage="1" showErrorMessage="1" sqref="C7:C17 C24:C42">
      <formula1>$B$54:$B$61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3:BX55"/>
  <sheetViews>
    <sheetView zoomScale="80" zoomScaleNormal="80" zoomScalePageLayoutView="0" workbookViewId="0" topLeftCell="G6">
      <selection activeCell="A12" sqref="A12"/>
    </sheetView>
  </sheetViews>
  <sheetFormatPr defaultColWidth="9.140625" defaultRowHeight="15"/>
  <cols>
    <col min="1" max="1" width="3.00390625" style="0" customWidth="1"/>
    <col min="2" max="2" width="22.140625" style="0" customWidth="1"/>
    <col min="3" max="3" width="14.00390625" style="0" customWidth="1"/>
    <col min="4" max="4" width="2.421875" style="0" customWidth="1"/>
    <col min="5" max="5" width="2.140625" style="0" customWidth="1"/>
    <col min="6" max="6" width="2.421875" style="0" customWidth="1"/>
    <col min="7" max="7" width="2.8515625" style="0" customWidth="1"/>
    <col min="8" max="8" width="2.7109375" style="0" customWidth="1"/>
    <col min="9" max="9" width="3.00390625" style="0" customWidth="1"/>
    <col min="10" max="10" width="3.57421875" style="0" customWidth="1"/>
    <col min="11" max="11" width="2.8515625" style="0" customWidth="1"/>
    <col min="12" max="12" width="2.57421875" style="0" customWidth="1"/>
    <col min="13" max="13" width="2.7109375" style="0" customWidth="1"/>
    <col min="14" max="14" width="2.8515625" style="0" customWidth="1"/>
    <col min="15" max="15" width="3.00390625" style="0" customWidth="1"/>
    <col min="16" max="16" width="3.140625" style="0" customWidth="1"/>
    <col min="17" max="17" width="3.57421875" style="0" customWidth="1"/>
    <col min="18" max="18" width="2.8515625" style="0" customWidth="1"/>
    <col min="19" max="19" width="2.7109375" style="0" customWidth="1"/>
    <col min="20" max="20" width="2.8515625" style="0" customWidth="1"/>
    <col min="21" max="21" width="3.00390625" style="0" customWidth="1"/>
    <col min="22" max="22" width="3.140625" style="0" customWidth="1"/>
    <col min="23" max="23" width="2.8515625" style="0" customWidth="1"/>
    <col min="24" max="24" width="3.421875" style="0" customWidth="1"/>
    <col min="25" max="25" width="2.57421875" style="0" customWidth="1"/>
    <col min="26" max="26" width="2.7109375" style="0" customWidth="1"/>
    <col min="27" max="27" width="2.8515625" style="0" customWidth="1"/>
    <col min="28" max="28" width="3.28125" style="0" customWidth="1"/>
    <col min="29" max="29" width="3.00390625" style="0" customWidth="1"/>
    <col min="30" max="31" width="3.140625" style="0" customWidth="1"/>
    <col min="32" max="32" width="2.8515625" style="0" customWidth="1"/>
    <col min="33" max="33" width="2.7109375" style="0" customWidth="1"/>
    <col min="34" max="35" width="3.00390625" style="0" customWidth="1"/>
    <col min="36" max="36" width="3.140625" style="0" customWidth="1"/>
    <col min="37" max="37" width="3.28125" style="0" customWidth="1"/>
    <col min="38" max="38" width="3.8515625" style="0" customWidth="1"/>
    <col min="39" max="39" width="2.7109375" style="0" customWidth="1"/>
    <col min="40" max="40" width="2.8515625" style="0" customWidth="1"/>
    <col min="41" max="41" width="2.7109375" style="0" customWidth="1"/>
    <col min="42" max="43" width="2.8515625" style="0" customWidth="1"/>
    <col min="44" max="44" width="3.140625" style="0" customWidth="1"/>
    <col min="45" max="45" width="3.28125" style="0" customWidth="1"/>
    <col min="46" max="46" width="2.8515625" style="0" customWidth="1"/>
    <col min="47" max="48" width="2.7109375" style="0" customWidth="1"/>
    <col min="49" max="49" width="2.8515625" style="0" customWidth="1"/>
    <col min="50" max="50" width="3.00390625" style="0" customWidth="1"/>
    <col min="51" max="52" width="3.28125" style="0" customWidth="1"/>
    <col min="53" max="53" width="4.00390625" style="0" customWidth="1"/>
    <col min="54" max="54" width="4.8515625" style="0" customWidth="1"/>
    <col min="55" max="55" width="7.7109375" style="0" customWidth="1"/>
    <col min="56" max="56" width="4.7109375" style="0" customWidth="1"/>
    <col min="57" max="57" width="3.00390625" style="0" customWidth="1"/>
    <col min="58" max="58" width="2.8515625" style="0" customWidth="1"/>
    <col min="59" max="59" width="2.7109375" style="0" customWidth="1"/>
    <col min="60" max="60" width="3.140625" style="0" customWidth="1"/>
    <col min="61" max="62" width="2.7109375" style="0" customWidth="1"/>
    <col min="63" max="63" width="4.00390625" style="0" customWidth="1"/>
    <col min="64" max="64" width="8.00390625" style="0" customWidth="1"/>
    <col min="65" max="65" width="5.8515625" style="0" customWidth="1"/>
    <col min="66" max="66" width="5.7109375" style="0" customWidth="1"/>
    <col min="67" max="67" width="3.57421875" style="0" customWidth="1"/>
    <col min="68" max="68" width="3.28125" style="0" customWidth="1"/>
    <col min="69" max="69" width="3.421875" style="0" customWidth="1"/>
    <col min="70" max="70" width="3.140625" style="0" customWidth="1"/>
    <col min="71" max="71" width="3.28125" style="0" customWidth="1"/>
    <col min="72" max="72" width="3.140625" style="0" customWidth="1"/>
    <col min="73" max="73" width="8.57421875" style="0" customWidth="1"/>
    <col min="74" max="74" width="4.28125" style="0" customWidth="1"/>
    <col min="75" max="75" width="6.8515625" style="0" customWidth="1"/>
    <col min="76" max="76" width="5.57421875" style="0" customWidth="1"/>
  </cols>
  <sheetData>
    <row r="3" spans="2:60" ht="15">
      <c r="B3" s="3" t="s">
        <v>9</v>
      </c>
      <c r="C3" s="6"/>
      <c r="BH3" s="1"/>
    </row>
    <row r="4" spans="1:67" ht="15">
      <c r="A4" s="10"/>
      <c r="B4" s="8">
        <v>0.00011574074074074073</v>
      </c>
      <c r="C4" s="8"/>
      <c r="D4" s="38" t="s">
        <v>13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40">
        <v>0</v>
      </c>
      <c r="T4" s="40"/>
      <c r="U4" s="40"/>
      <c r="V4" s="40"/>
      <c r="W4" s="40"/>
      <c r="X4" s="40"/>
      <c r="Y4" s="38" t="s">
        <v>14</v>
      </c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40">
        <v>0</v>
      </c>
      <c r="AW4" s="40"/>
      <c r="AX4" s="40"/>
      <c r="AY4" s="40"/>
      <c r="AZ4" s="4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</row>
    <row r="5" spans="1:74" ht="47.25" customHeight="1">
      <c r="A5" s="38" t="s">
        <v>10</v>
      </c>
      <c r="B5" s="35" t="s">
        <v>7</v>
      </c>
      <c r="C5" s="17"/>
      <c r="D5" s="34" t="s">
        <v>20</v>
      </c>
      <c r="E5" s="34"/>
      <c r="F5" s="34"/>
      <c r="G5" s="34"/>
      <c r="H5" s="34"/>
      <c r="I5" s="34"/>
      <c r="J5" s="34"/>
      <c r="K5" s="34" t="s">
        <v>25</v>
      </c>
      <c r="L5" s="34"/>
      <c r="M5" s="34"/>
      <c r="N5" s="34"/>
      <c r="O5" s="34"/>
      <c r="P5" s="34"/>
      <c r="Q5" s="34"/>
      <c r="R5" s="34" t="s">
        <v>26</v>
      </c>
      <c r="S5" s="34"/>
      <c r="T5" s="34"/>
      <c r="U5" s="34"/>
      <c r="V5" s="34"/>
      <c r="W5" s="34"/>
      <c r="X5" s="34"/>
      <c r="Y5" s="34" t="s">
        <v>27</v>
      </c>
      <c r="Z5" s="34"/>
      <c r="AA5" s="34"/>
      <c r="AB5" s="34"/>
      <c r="AC5" s="34"/>
      <c r="AD5" s="34"/>
      <c r="AE5" s="34"/>
      <c r="AF5" s="34" t="s">
        <v>28</v>
      </c>
      <c r="AG5" s="34"/>
      <c r="AH5" s="34"/>
      <c r="AI5" s="34"/>
      <c r="AJ5" s="34"/>
      <c r="AK5" s="34"/>
      <c r="AL5" s="34"/>
      <c r="AM5" s="34" t="s">
        <v>30</v>
      </c>
      <c r="AN5" s="34"/>
      <c r="AO5" s="34"/>
      <c r="AP5" s="34"/>
      <c r="AQ5" s="34"/>
      <c r="AR5" s="34"/>
      <c r="AS5" s="34"/>
      <c r="AT5" s="34" t="s">
        <v>29</v>
      </c>
      <c r="AU5" s="34"/>
      <c r="AV5" s="34"/>
      <c r="AW5" s="34"/>
      <c r="AX5" s="34"/>
      <c r="AY5" s="34"/>
      <c r="AZ5" s="34"/>
      <c r="BA5" s="33" t="s">
        <v>4</v>
      </c>
      <c r="BB5" s="33" t="s">
        <v>5</v>
      </c>
      <c r="BC5" s="33" t="s">
        <v>3</v>
      </c>
      <c r="BD5" s="33" t="s">
        <v>6</v>
      </c>
      <c r="BE5" s="34" t="s">
        <v>23</v>
      </c>
      <c r="BF5" s="34"/>
      <c r="BG5" s="34"/>
      <c r="BH5" s="34"/>
      <c r="BI5" s="34"/>
      <c r="BJ5" s="34"/>
      <c r="BK5" s="34"/>
      <c r="BL5" s="34"/>
      <c r="BM5" s="34"/>
      <c r="BN5" s="31"/>
      <c r="BO5" s="31"/>
      <c r="BP5" s="5"/>
      <c r="BQ5" s="5"/>
      <c r="BR5" s="5"/>
      <c r="BS5" s="5"/>
      <c r="BT5" s="5"/>
      <c r="BU5" s="5"/>
      <c r="BV5" s="5"/>
    </row>
    <row r="6" spans="1:74" ht="87.75" customHeight="1">
      <c r="A6" s="38"/>
      <c r="B6" s="35"/>
      <c r="C6" s="17" t="s">
        <v>36</v>
      </c>
      <c r="D6" s="10">
        <v>1</v>
      </c>
      <c r="E6" s="10">
        <v>3</v>
      </c>
      <c r="F6" s="10">
        <v>6</v>
      </c>
      <c r="G6" s="10">
        <v>10</v>
      </c>
      <c r="H6" s="16" t="s">
        <v>81</v>
      </c>
      <c r="I6" s="13" t="s">
        <v>0</v>
      </c>
      <c r="J6" s="13" t="s">
        <v>2</v>
      </c>
      <c r="K6" s="10">
        <v>1</v>
      </c>
      <c r="L6" s="10">
        <v>3</v>
      </c>
      <c r="M6" s="10">
        <v>6</v>
      </c>
      <c r="N6" s="10">
        <v>10</v>
      </c>
      <c r="O6" s="16" t="s">
        <v>81</v>
      </c>
      <c r="P6" s="13" t="s">
        <v>0</v>
      </c>
      <c r="Q6" s="13" t="s">
        <v>2</v>
      </c>
      <c r="R6" s="10">
        <v>1</v>
      </c>
      <c r="S6" s="10">
        <v>3</v>
      </c>
      <c r="T6" s="10">
        <v>6</v>
      </c>
      <c r="U6" s="10">
        <v>10</v>
      </c>
      <c r="V6" s="16" t="s">
        <v>81</v>
      </c>
      <c r="W6" s="13" t="s">
        <v>0</v>
      </c>
      <c r="X6" s="13" t="s">
        <v>2</v>
      </c>
      <c r="Y6" s="10">
        <v>1</v>
      </c>
      <c r="Z6" s="10">
        <v>3</v>
      </c>
      <c r="AA6" s="10">
        <v>6</v>
      </c>
      <c r="AB6" s="10">
        <v>10</v>
      </c>
      <c r="AC6" s="16" t="s">
        <v>81</v>
      </c>
      <c r="AD6" s="13" t="s">
        <v>0</v>
      </c>
      <c r="AE6" s="13" t="s">
        <v>2</v>
      </c>
      <c r="AF6" s="10">
        <v>1</v>
      </c>
      <c r="AG6" s="10">
        <v>3</v>
      </c>
      <c r="AH6" s="10">
        <v>6</v>
      </c>
      <c r="AI6" s="10">
        <v>10</v>
      </c>
      <c r="AJ6" s="16" t="s">
        <v>81</v>
      </c>
      <c r="AK6" s="13" t="s">
        <v>0</v>
      </c>
      <c r="AL6" s="13" t="s">
        <v>2</v>
      </c>
      <c r="AM6" s="10">
        <v>1</v>
      </c>
      <c r="AN6" s="10">
        <v>3</v>
      </c>
      <c r="AO6" s="10">
        <v>6</v>
      </c>
      <c r="AP6" s="10">
        <v>10</v>
      </c>
      <c r="AQ6" s="16" t="s">
        <v>81</v>
      </c>
      <c r="AR6" s="13" t="s">
        <v>0</v>
      </c>
      <c r="AS6" s="13" t="s">
        <v>2</v>
      </c>
      <c r="AT6" s="10">
        <v>1</v>
      </c>
      <c r="AU6" s="10">
        <v>3</v>
      </c>
      <c r="AV6" s="10">
        <v>6</v>
      </c>
      <c r="AW6" s="10">
        <v>10</v>
      </c>
      <c r="AX6" s="16" t="s">
        <v>81</v>
      </c>
      <c r="AY6" s="13" t="s">
        <v>0</v>
      </c>
      <c r="AZ6" s="13" t="s">
        <v>2</v>
      </c>
      <c r="BA6" s="33"/>
      <c r="BB6" s="33"/>
      <c r="BC6" s="33"/>
      <c r="BD6" s="33"/>
      <c r="BE6" s="17">
        <v>1</v>
      </c>
      <c r="BF6" s="17">
        <v>3</v>
      </c>
      <c r="BG6" s="17">
        <v>6</v>
      </c>
      <c r="BH6" s="17">
        <v>10</v>
      </c>
      <c r="BI6" s="17">
        <v>20</v>
      </c>
      <c r="BJ6" s="16" t="s">
        <v>0</v>
      </c>
      <c r="BK6" s="16" t="s">
        <v>2</v>
      </c>
      <c r="BL6" s="16" t="s">
        <v>8</v>
      </c>
      <c r="BM6" s="16" t="s">
        <v>1</v>
      </c>
      <c r="BN6" s="16" t="s">
        <v>11</v>
      </c>
      <c r="BO6" s="16" t="s">
        <v>12</v>
      </c>
      <c r="BP6" s="3"/>
      <c r="BQ6" s="3"/>
      <c r="BR6" s="3"/>
      <c r="BS6" s="4"/>
      <c r="BT6" s="4"/>
      <c r="BU6" s="4"/>
      <c r="BV6" s="4"/>
    </row>
    <row r="7" spans="1:73" ht="15">
      <c r="A7" s="10">
        <v>1</v>
      </c>
      <c r="B7" s="10" t="s">
        <v>82</v>
      </c>
      <c r="C7" s="10" t="s">
        <v>42</v>
      </c>
      <c r="D7" s="10"/>
      <c r="E7" s="10"/>
      <c r="F7" s="10"/>
      <c r="G7" s="10"/>
      <c r="H7" s="10"/>
      <c r="I7" s="10">
        <f>D7+E7*3+F7*6+G7*10</f>
        <v>0</v>
      </c>
      <c r="J7" s="10">
        <f>40-I7-H7*40</f>
        <v>40</v>
      </c>
      <c r="K7" s="10"/>
      <c r="L7" s="10"/>
      <c r="M7" s="10"/>
      <c r="N7" s="10"/>
      <c r="O7" s="10"/>
      <c r="P7" s="10">
        <f>K7+L7*3+M7*6+N7*10</f>
        <v>0</v>
      </c>
      <c r="Q7" s="10">
        <f>40-P7-O7*40</f>
        <v>40</v>
      </c>
      <c r="R7" s="10"/>
      <c r="S7" s="10"/>
      <c r="T7" s="10"/>
      <c r="U7" s="10"/>
      <c r="V7" s="10"/>
      <c r="W7" s="10">
        <f>R7+S7*3+T7*6+U7*10</f>
        <v>0</v>
      </c>
      <c r="X7" s="10">
        <f>75-W7-V7*75</f>
        <v>75</v>
      </c>
      <c r="Y7" s="10"/>
      <c r="Z7" s="10"/>
      <c r="AA7" s="10"/>
      <c r="AB7" s="10"/>
      <c r="AC7" s="10"/>
      <c r="AD7" s="10">
        <f>Y7+Z7*3+AA7*6+AB7*10</f>
        <v>0</v>
      </c>
      <c r="AE7" s="10">
        <f>75-AD7-AC7*75</f>
        <v>75</v>
      </c>
      <c r="AF7" s="10"/>
      <c r="AG7" s="10"/>
      <c r="AH7" s="10"/>
      <c r="AI7" s="10"/>
      <c r="AJ7" s="10"/>
      <c r="AK7" s="10">
        <f>AF7+AG7*3+AH7*6+AI7*10</f>
        <v>0</v>
      </c>
      <c r="AL7" s="14">
        <f>40-AK7-AJ10*40</f>
        <v>40</v>
      </c>
      <c r="AM7" s="10"/>
      <c r="AN7" s="10"/>
      <c r="AO7" s="10"/>
      <c r="AP7" s="10"/>
      <c r="AQ7" s="10"/>
      <c r="AR7" s="10">
        <f>AM7+AN7*3+AO7*6+AP7*10</f>
        <v>0</v>
      </c>
      <c r="AS7" s="10">
        <f>40-AR7-AQ7*40</f>
        <v>40</v>
      </c>
      <c r="AT7" s="10"/>
      <c r="AU7" s="10"/>
      <c r="AV7" s="10"/>
      <c r="AW7" s="10"/>
      <c r="AX7" s="10"/>
      <c r="AY7" s="10">
        <f>AT7+AU7*3+AV7*6+AW7*10</f>
        <v>0</v>
      </c>
      <c r="AZ7" s="10">
        <f>65-AY7-AX7*65</f>
        <v>65</v>
      </c>
      <c r="BA7" s="10">
        <f aca="true" t="shared" si="0" ref="BA7:BB9">I7+P7+W7+AD7+AK7+AR7+AY7</f>
        <v>0</v>
      </c>
      <c r="BB7" s="14">
        <f t="shared" si="0"/>
        <v>375</v>
      </c>
      <c r="BC7" s="11">
        <v>0.0061574074074074074</v>
      </c>
      <c r="BD7" s="14">
        <f>BB7-(BA7+BC7/$B$4)</f>
        <v>321.8</v>
      </c>
      <c r="BE7" s="10"/>
      <c r="BF7" s="10"/>
      <c r="BG7" s="10"/>
      <c r="BH7" s="10"/>
      <c r="BI7" s="10"/>
      <c r="BJ7" s="10">
        <f>BE7+BF7*3+BG7*6+BH7*10+BI7*20</f>
        <v>0</v>
      </c>
      <c r="BK7" s="10">
        <f>35-BJ7</f>
        <v>35</v>
      </c>
      <c r="BL7" s="11">
        <v>0.0014814814814814814</v>
      </c>
      <c r="BM7" s="10">
        <f>BK7-(BJ7+BL7/$B$4)</f>
        <v>22.2</v>
      </c>
      <c r="BN7" s="14">
        <f>BD7+BM7+BV7</f>
        <v>344</v>
      </c>
      <c r="BO7" s="10">
        <v>1</v>
      </c>
      <c r="BU7" s="1"/>
    </row>
    <row r="8" spans="1:76" ht="15">
      <c r="A8" s="10">
        <v>2</v>
      </c>
      <c r="B8" s="10" t="s">
        <v>46</v>
      </c>
      <c r="C8" s="10" t="s">
        <v>42</v>
      </c>
      <c r="D8" s="10"/>
      <c r="E8" s="10"/>
      <c r="F8" s="10"/>
      <c r="G8" s="10"/>
      <c r="H8" s="10"/>
      <c r="I8" s="10">
        <f>D8+E8*3+F8*6+G8*10</f>
        <v>0</v>
      </c>
      <c r="J8" s="10">
        <f>40-I8-H8*40</f>
        <v>40</v>
      </c>
      <c r="K8" s="10"/>
      <c r="L8" s="10"/>
      <c r="M8" s="10"/>
      <c r="N8" s="10"/>
      <c r="O8" s="10"/>
      <c r="P8" s="10">
        <f>K8+L8*3+M8*6+N8*10</f>
        <v>0</v>
      </c>
      <c r="Q8" s="10">
        <f>40-P8-O8*40</f>
        <v>40</v>
      </c>
      <c r="R8" s="10"/>
      <c r="S8" s="10"/>
      <c r="T8" s="10"/>
      <c r="U8" s="10"/>
      <c r="V8" s="10"/>
      <c r="W8" s="10">
        <f>R8+S8*3+T8*6+U8*10</f>
        <v>0</v>
      </c>
      <c r="X8" s="10">
        <f>75-W8-V8*75</f>
        <v>75</v>
      </c>
      <c r="Y8" s="10">
        <v>1</v>
      </c>
      <c r="Z8" s="10"/>
      <c r="AA8" s="10"/>
      <c r="AB8" s="10"/>
      <c r="AC8" s="10"/>
      <c r="AD8" s="10">
        <f>Y8+Z8*3+AA8*6+AB8*10</f>
        <v>1</v>
      </c>
      <c r="AE8" s="10">
        <f>75-AD8-AC8*75</f>
        <v>74</v>
      </c>
      <c r="AF8" s="10"/>
      <c r="AG8" s="10"/>
      <c r="AH8" s="10"/>
      <c r="AI8" s="10"/>
      <c r="AJ8" s="10"/>
      <c r="AK8" s="10">
        <f>AF8+AG8*3+AH8*6+AI8*10</f>
        <v>0</v>
      </c>
      <c r="AL8" s="14">
        <f>40-AK8-AJ7*40</f>
        <v>40</v>
      </c>
      <c r="AM8" s="10"/>
      <c r="AN8" s="10"/>
      <c r="AO8" s="10"/>
      <c r="AP8" s="10"/>
      <c r="AQ8" s="10"/>
      <c r="AR8" s="10">
        <f>AM8+AN8*3+AO8*6+AP8*10</f>
        <v>0</v>
      </c>
      <c r="AS8" s="10">
        <f>40-AR8-AQ8*40</f>
        <v>40</v>
      </c>
      <c r="AT8" s="10"/>
      <c r="AU8" s="10"/>
      <c r="AV8" s="10"/>
      <c r="AW8" s="10"/>
      <c r="AX8" s="10"/>
      <c r="AY8" s="10">
        <f>AT8+AU8*3+AV8*6+AW8*10</f>
        <v>0</v>
      </c>
      <c r="AZ8" s="10">
        <f>65-AY8-AX8*65</f>
        <v>65</v>
      </c>
      <c r="BA8" s="10">
        <f t="shared" si="0"/>
        <v>1</v>
      </c>
      <c r="BB8" s="14">
        <f t="shared" si="0"/>
        <v>374</v>
      </c>
      <c r="BC8" s="11">
        <v>0.007893518518518518</v>
      </c>
      <c r="BD8" s="14">
        <f>BB8-(BA8+BC8/$B$4)</f>
        <v>304.8</v>
      </c>
      <c r="BE8" s="10"/>
      <c r="BF8" s="10"/>
      <c r="BG8" s="10"/>
      <c r="BH8" s="10"/>
      <c r="BI8" s="10"/>
      <c r="BJ8" s="10">
        <f>BE8+BF8*3+BG8*6+BH8*10+BI8*20</f>
        <v>0</v>
      </c>
      <c r="BK8" s="10">
        <f>35-BJ8</f>
        <v>35</v>
      </c>
      <c r="BL8" s="11">
        <v>0.001990740740740741</v>
      </c>
      <c r="BM8" s="10">
        <f>BK8-(BJ8+BL8/$B$4)</f>
        <v>17.799999999999997</v>
      </c>
      <c r="BN8" s="14">
        <f>BD8+BM8+BV8</f>
        <v>322.6</v>
      </c>
      <c r="BO8" s="10">
        <v>2</v>
      </c>
      <c r="BU8" s="1"/>
      <c r="BX8" s="2"/>
    </row>
    <row r="9" spans="1:73" ht="15">
      <c r="A9" s="10">
        <v>3</v>
      </c>
      <c r="B9" s="10" t="s">
        <v>85</v>
      </c>
      <c r="C9" s="10" t="s">
        <v>44</v>
      </c>
      <c r="D9" s="10"/>
      <c r="E9" s="10"/>
      <c r="F9" s="10"/>
      <c r="G9" s="10"/>
      <c r="H9" s="10"/>
      <c r="I9" s="10">
        <f>D9+E9*3+F9*6+G9*10</f>
        <v>0</v>
      </c>
      <c r="J9" s="10">
        <f>40-I9-H9*40</f>
        <v>40</v>
      </c>
      <c r="K9" s="10"/>
      <c r="L9" s="10"/>
      <c r="M9" s="10"/>
      <c r="N9" s="10"/>
      <c r="O9" s="10"/>
      <c r="P9" s="10">
        <f>K9+L9*3+M9*6+N9*10</f>
        <v>0</v>
      </c>
      <c r="Q9" s="10">
        <f>40-P9-O9*40</f>
        <v>40</v>
      </c>
      <c r="R9" s="10"/>
      <c r="S9" s="10"/>
      <c r="T9" s="10"/>
      <c r="U9" s="10"/>
      <c r="V9" s="10"/>
      <c r="W9" s="10">
        <f>R9+S9*3+T9*6+U9*10</f>
        <v>0</v>
      </c>
      <c r="X9" s="10">
        <f>75-W9-V9*75</f>
        <v>75</v>
      </c>
      <c r="Y9" s="10"/>
      <c r="Z9" s="10"/>
      <c r="AA9" s="10"/>
      <c r="AB9" s="10"/>
      <c r="AC9" s="10"/>
      <c r="AD9" s="10">
        <f>Y9+Z9*3+AA9*6+AB9*10</f>
        <v>0</v>
      </c>
      <c r="AE9" s="10">
        <f>75-AD9-AC9*75</f>
        <v>75</v>
      </c>
      <c r="AF9" s="10"/>
      <c r="AG9" s="10"/>
      <c r="AH9" s="10"/>
      <c r="AI9" s="10"/>
      <c r="AJ9" s="10"/>
      <c r="AK9" s="10">
        <f>AF9+AG9*3+AH9*6+AI9*10</f>
        <v>0</v>
      </c>
      <c r="AL9" s="14">
        <f>40-AK9-AJ13*40</f>
        <v>40</v>
      </c>
      <c r="AM9" s="10">
        <v>1</v>
      </c>
      <c r="AN9" s="10"/>
      <c r="AO9" s="10"/>
      <c r="AP9" s="10"/>
      <c r="AQ9" s="10"/>
      <c r="AR9" s="10">
        <f>AM9+AN9*3+AO9*6+AP9*10</f>
        <v>1</v>
      </c>
      <c r="AS9" s="10">
        <f>40-AR9-AQ9*40</f>
        <v>39</v>
      </c>
      <c r="AT9" s="10"/>
      <c r="AU9" s="10">
        <v>1</v>
      </c>
      <c r="AV9" s="10"/>
      <c r="AW9" s="10"/>
      <c r="AX9" s="10"/>
      <c r="AY9" s="10">
        <f>AT9+AU9*3+AV9*6+AW9*10</f>
        <v>3</v>
      </c>
      <c r="AZ9" s="10">
        <f>65-AY9-AX9*65</f>
        <v>62</v>
      </c>
      <c r="BA9" s="10">
        <f t="shared" si="0"/>
        <v>4</v>
      </c>
      <c r="BB9" s="14">
        <f t="shared" si="0"/>
        <v>371</v>
      </c>
      <c r="BC9" s="11">
        <v>0.007627314814814815</v>
      </c>
      <c r="BD9" s="14">
        <f>BB9-(BA9+BC9/$B$4)</f>
        <v>301.1</v>
      </c>
      <c r="BE9" s="10">
        <v>1</v>
      </c>
      <c r="BF9" s="10"/>
      <c r="BG9" s="10">
        <v>1</v>
      </c>
      <c r="BH9" s="10"/>
      <c r="BI9" s="10"/>
      <c r="BJ9" s="10">
        <f>BE9+BF9*3+BG9*6+BH9*10+BI9*20</f>
        <v>7</v>
      </c>
      <c r="BK9" s="10">
        <f>35-BJ9</f>
        <v>28</v>
      </c>
      <c r="BL9" s="11">
        <v>0.001736111111111111</v>
      </c>
      <c r="BM9" s="10">
        <f>BK9-(BJ9+BL9/$B$4)</f>
        <v>6</v>
      </c>
      <c r="BN9" s="14">
        <f>BD9+BM9+BV9</f>
        <v>307.1</v>
      </c>
      <c r="BO9" s="10">
        <v>3</v>
      </c>
      <c r="BU9" s="1"/>
    </row>
    <row r="10" spans="1:73" ht="15">
      <c r="A10" s="10">
        <v>4</v>
      </c>
      <c r="B10" s="10" t="s">
        <v>83</v>
      </c>
      <c r="C10" s="10" t="s">
        <v>43</v>
      </c>
      <c r="D10" s="10"/>
      <c r="E10" s="10"/>
      <c r="F10" s="10"/>
      <c r="G10" s="10"/>
      <c r="H10" s="10"/>
      <c r="I10" s="10">
        <f>D10+E10*3+F10*6+G10*10</f>
        <v>0</v>
      </c>
      <c r="J10" s="10">
        <f>40-I10-H10*40</f>
        <v>40</v>
      </c>
      <c r="K10" s="10"/>
      <c r="L10" s="10"/>
      <c r="M10" s="10"/>
      <c r="N10" s="10"/>
      <c r="O10" s="10"/>
      <c r="P10" s="10">
        <f>K10+L10*3+M10*6+N10*10</f>
        <v>0</v>
      </c>
      <c r="Q10" s="10">
        <f>40-P10-O10*40</f>
        <v>40</v>
      </c>
      <c r="R10" s="10"/>
      <c r="S10" s="10"/>
      <c r="T10" s="10"/>
      <c r="U10" s="10"/>
      <c r="V10" s="10"/>
      <c r="W10" s="10">
        <f>R10+S10*3+T10*6+U10*10</f>
        <v>0</v>
      </c>
      <c r="X10" s="10">
        <f>75-W10-V10*75</f>
        <v>75</v>
      </c>
      <c r="Y10" s="10"/>
      <c r="Z10" s="10">
        <v>1</v>
      </c>
      <c r="AA10" s="10">
        <v>2</v>
      </c>
      <c r="AB10" s="10"/>
      <c r="AC10" s="10"/>
      <c r="AD10" s="10">
        <f>Y10+Z10*3+AA10*6+AB10*10</f>
        <v>15</v>
      </c>
      <c r="AE10" s="10">
        <f>75-AD10-AC10*75</f>
        <v>60</v>
      </c>
      <c r="AF10" s="10"/>
      <c r="AG10" s="10"/>
      <c r="AH10" s="10"/>
      <c r="AI10" s="10"/>
      <c r="AJ10" s="10"/>
      <c r="AK10" s="10">
        <f>AF10+AG10*3+AH10*6+AI10*10</f>
        <v>0</v>
      </c>
      <c r="AL10" s="14">
        <f>40-AK10-AJ11*40</f>
        <v>40</v>
      </c>
      <c r="AM10" s="10"/>
      <c r="AN10" s="10"/>
      <c r="AO10" s="10"/>
      <c r="AP10" s="10"/>
      <c r="AQ10" s="10"/>
      <c r="AR10" s="10">
        <f>AM10+AN10*3+AO10*6+AP10*10</f>
        <v>0</v>
      </c>
      <c r="AS10" s="10">
        <f>40-AR10-AQ10*40</f>
        <v>40</v>
      </c>
      <c r="AT10" s="10"/>
      <c r="AU10" s="10"/>
      <c r="AV10" s="10"/>
      <c r="AW10" s="10"/>
      <c r="AX10" s="10"/>
      <c r="AY10" s="10">
        <f>AT10+AU10*3+AV10*6+AW10*10</f>
        <v>0</v>
      </c>
      <c r="AZ10" s="10">
        <f>65-AY10-AX10*65</f>
        <v>65</v>
      </c>
      <c r="BA10" s="10">
        <f>I10+P10+W10+AD10+AK10+AR10+AY10</f>
        <v>15</v>
      </c>
      <c r="BB10" s="14">
        <f>J10+Q10+X10+AE10+AL10+AS10+AZ10</f>
        <v>360</v>
      </c>
      <c r="BC10" s="11">
        <v>0.00920138888888889</v>
      </c>
      <c r="BD10" s="14">
        <f>BB10-(BA10+BC10/$B$4)</f>
        <v>265.5</v>
      </c>
      <c r="BE10" s="10">
        <v>1</v>
      </c>
      <c r="BF10" s="10"/>
      <c r="BG10" s="10"/>
      <c r="BH10" s="10"/>
      <c r="BI10" s="10"/>
      <c r="BJ10" s="10">
        <f>BE10+BF10*3+BG10*6+BH10*10+BI10*20</f>
        <v>1</v>
      </c>
      <c r="BK10" s="10">
        <f>35-BJ10</f>
        <v>34</v>
      </c>
      <c r="BL10" s="11">
        <v>0.0018055555555555557</v>
      </c>
      <c r="BM10" s="10">
        <f>BK10-(BJ10+BL10/$B$4)</f>
        <v>17.4</v>
      </c>
      <c r="BN10" s="14">
        <f>BD10+BM10+BV10</f>
        <v>282.9</v>
      </c>
      <c r="BO10" s="10">
        <v>4</v>
      </c>
      <c r="BU10" s="1"/>
    </row>
    <row r="11" spans="1:73" ht="15">
      <c r="A11" s="10">
        <v>5</v>
      </c>
      <c r="B11" s="10" t="s">
        <v>84</v>
      </c>
      <c r="C11" s="10" t="s">
        <v>40</v>
      </c>
      <c r="D11" s="10">
        <v>1</v>
      </c>
      <c r="E11" s="10"/>
      <c r="F11" s="10"/>
      <c r="G11" s="10"/>
      <c r="H11" s="10"/>
      <c r="I11" s="10">
        <f>D11+E11*3+F11*6+G11*10</f>
        <v>1</v>
      </c>
      <c r="J11" s="10">
        <f>40-I11-H11*40</f>
        <v>39</v>
      </c>
      <c r="K11" s="10"/>
      <c r="L11" s="10"/>
      <c r="M11" s="10"/>
      <c r="N11" s="10"/>
      <c r="O11" s="10"/>
      <c r="P11" s="10">
        <f>K11+L11*3+M11*6+N11*10</f>
        <v>0</v>
      </c>
      <c r="Q11" s="10">
        <f>40-P11-O11*40</f>
        <v>40</v>
      </c>
      <c r="R11" s="10">
        <v>1</v>
      </c>
      <c r="S11" s="10"/>
      <c r="T11" s="10"/>
      <c r="U11" s="10"/>
      <c r="V11" s="10"/>
      <c r="W11" s="10">
        <f>R11+S11*3+T11*6+U11*10</f>
        <v>1</v>
      </c>
      <c r="X11" s="10">
        <f>75-W11-V11*75</f>
        <v>74</v>
      </c>
      <c r="Y11" s="10"/>
      <c r="Z11" s="10"/>
      <c r="AA11" s="10"/>
      <c r="AB11" s="10"/>
      <c r="AC11" s="10"/>
      <c r="AD11" s="10">
        <f>Y11+Z11*3+AA11*6+AB11*10</f>
        <v>0</v>
      </c>
      <c r="AE11" s="10">
        <f>75-AD11-AC11*75</f>
        <v>75</v>
      </c>
      <c r="AF11" s="10"/>
      <c r="AG11" s="10"/>
      <c r="AH11" s="10"/>
      <c r="AI11" s="10"/>
      <c r="AJ11" s="10"/>
      <c r="AK11" s="10">
        <f>AF11+AG11*3+AH11*6+AI11*10</f>
        <v>0</v>
      </c>
      <c r="AL11" s="14">
        <f>40-AK11-AJ9*40</f>
        <v>40</v>
      </c>
      <c r="AM11" s="10"/>
      <c r="AN11" s="10"/>
      <c r="AO11" s="10"/>
      <c r="AP11" s="10"/>
      <c r="AQ11" s="10"/>
      <c r="AR11" s="10">
        <f>AM11+AN11*3+AO11*6+AP11*10</f>
        <v>0</v>
      </c>
      <c r="AS11" s="10">
        <f>40-AR11-AQ11*40</f>
        <v>40</v>
      </c>
      <c r="AT11" s="10"/>
      <c r="AU11" s="10">
        <v>2</v>
      </c>
      <c r="AV11" s="10">
        <v>1</v>
      </c>
      <c r="AW11" s="10"/>
      <c r="AX11" s="10"/>
      <c r="AY11" s="10">
        <f>AT11+AU11*3+AV11*6+AW11*10</f>
        <v>12</v>
      </c>
      <c r="AZ11" s="10">
        <f>65-AY11-AX11*65</f>
        <v>53</v>
      </c>
      <c r="BA11" s="10">
        <f>I11+P11+W11+AD11+AK11+AR11+AY11</f>
        <v>14</v>
      </c>
      <c r="BB11" s="14">
        <f>J11+Q11+X11+AE11+AL11+AS11+AZ11</f>
        <v>361</v>
      </c>
      <c r="BC11" s="11">
        <v>0.0077314814814814815</v>
      </c>
      <c r="BD11" s="14">
        <f>BB11-(BA11+BC11/$B$4)</f>
        <v>280.2</v>
      </c>
      <c r="BE11" s="10">
        <v>1</v>
      </c>
      <c r="BF11" s="10">
        <v>1</v>
      </c>
      <c r="BG11" s="10">
        <v>3</v>
      </c>
      <c r="BH11" s="10"/>
      <c r="BI11" s="10"/>
      <c r="BJ11" s="10">
        <f>BE11+BF11*3+BG11*6+BH11*10+BI11*20</f>
        <v>22</v>
      </c>
      <c r="BK11" s="10">
        <f>35-BJ11</f>
        <v>13</v>
      </c>
      <c r="BL11" s="11">
        <v>0.0018981481481481482</v>
      </c>
      <c r="BM11" s="10">
        <f>BK11-(BJ11+BL11/$B$4)</f>
        <v>-25.400000000000006</v>
      </c>
      <c r="BN11" s="14">
        <f>BD11+BM11+BV11</f>
        <v>254.79999999999998</v>
      </c>
      <c r="BO11" s="10">
        <v>5</v>
      </c>
      <c r="BU11" s="1"/>
    </row>
    <row r="13" spans="38:73" ht="15">
      <c r="AL13" s="2"/>
      <c r="BB13" s="2"/>
      <c r="BC13" s="1"/>
      <c r="BD13" s="2"/>
      <c r="BL13" s="1"/>
      <c r="BN13" s="2"/>
      <c r="BU13" s="1"/>
    </row>
    <row r="14" spans="38:73" ht="15">
      <c r="AL14" s="2"/>
      <c r="BB14" s="2"/>
      <c r="BC14" s="1"/>
      <c r="BD14" s="2"/>
      <c r="BL14" s="1"/>
      <c r="BN14" s="2"/>
      <c r="BU14" s="1"/>
    </row>
    <row r="15" spans="38:73" ht="15">
      <c r="AL15" s="2"/>
      <c r="BB15" s="2"/>
      <c r="BC15" s="1"/>
      <c r="BD15" s="2"/>
      <c r="BL15" s="1"/>
      <c r="BN15" s="2"/>
      <c r="BU15" s="1"/>
    </row>
    <row r="16" spans="38:73" ht="15">
      <c r="AL16" s="2"/>
      <c r="BB16" s="2"/>
      <c r="BC16" s="1"/>
      <c r="BD16" s="2"/>
      <c r="BL16" s="1"/>
      <c r="BN16" s="2"/>
      <c r="BU16" s="1"/>
    </row>
    <row r="17" spans="38:73" ht="15">
      <c r="AL17" s="2"/>
      <c r="BB17" s="2"/>
      <c r="BC17" s="1"/>
      <c r="BD17" s="2"/>
      <c r="BL17" s="1"/>
      <c r="BN17" s="2"/>
      <c r="BU17" s="1"/>
    </row>
    <row r="18" spans="38:73" ht="15">
      <c r="AL18" s="2"/>
      <c r="BB18" s="2"/>
      <c r="BC18" s="1"/>
      <c r="BD18" s="2"/>
      <c r="BL18" s="1"/>
      <c r="BN18" s="2"/>
      <c r="BU18" s="1"/>
    </row>
    <row r="19" spans="38:73" ht="15">
      <c r="AL19" s="2"/>
      <c r="BB19" s="2"/>
      <c r="BC19" s="1"/>
      <c r="BD19" s="2"/>
      <c r="BL19" s="1"/>
      <c r="BN19" s="2"/>
      <c r="BU19" s="1"/>
    </row>
    <row r="20" spans="38:73" ht="15">
      <c r="AL20" s="2"/>
      <c r="BB20" s="2"/>
      <c r="BC20" s="1"/>
      <c r="BD20" s="2"/>
      <c r="BL20" s="1"/>
      <c r="BN20" s="2"/>
      <c r="BU20" s="1"/>
    </row>
    <row r="21" spans="38:73" ht="15">
      <c r="AL21" s="2"/>
      <c r="BB21" s="2"/>
      <c r="BC21" s="1"/>
      <c r="BD21" s="2"/>
      <c r="BL21" s="1"/>
      <c r="BN21" s="2"/>
      <c r="BU21" s="1"/>
    </row>
    <row r="22" spans="38:73" ht="15">
      <c r="AL22" s="2"/>
      <c r="BB22" s="2"/>
      <c r="BC22" s="1"/>
      <c r="BD22" s="2"/>
      <c r="BL22" s="1"/>
      <c r="BN22" s="2"/>
      <c r="BU22" s="1"/>
    </row>
    <row r="23" spans="38:73" ht="15">
      <c r="AL23" s="2"/>
      <c r="BB23" s="2"/>
      <c r="BC23" s="1"/>
      <c r="BD23" s="2"/>
      <c r="BL23" s="1"/>
      <c r="BN23" s="2"/>
      <c r="BU23" s="1"/>
    </row>
    <row r="24" spans="38:73" ht="15">
      <c r="AL24" s="2"/>
      <c r="BB24" s="2"/>
      <c r="BC24" s="1"/>
      <c r="BD24" s="2"/>
      <c r="BL24" s="1"/>
      <c r="BN24" s="2"/>
      <c r="BU24" s="1"/>
    </row>
    <row r="25" spans="38:73" ht="15">
      <c r="AL25" s="2"/>
      <c r="BB25" s="2"/>
      <c r="BC25" s="1"/>
      <c r="BD25" s="2"/>
      <c r="BL25" s="1"/>
      <c r="BN25" s="2"/>
      <c r="BU25" s="1"/>
    </row>
    <row r="26" spans="38:73" ht="15">
      <c r="AL26" s="2"/>
      <c r="BB26" s="2"/>
      <c r="BC26" s="1"/>
      <c r="BD26" s="2"/>
      <c r="BL26" s="1"/>
      <c r="BN26" s="2"/>
      <c r="BU26" s="1"/>
    </row>
    <row r="27" spans="38:73" ht="15">
      <c r="AL27" s="2"/>
      <c r="BB27" s="2"/>
      <c r="BC27" s="1"/>
      <c r="BD27" s="2"/>
      <c r="BL27" s="1"/>
      <c r="BN27" s="2"/>
      <c r="BU27" s="1"/>
    </row>
    <row r="28" spans="38:73" ht="15">
      <c r="AL28" s="2"/>
      <c r="BB28" s="2"/>
      <c r="BC28" s="1"/>
      <c r="BD28" s="2"/>
      <c r="BL28" s="1"/>
      <c r="BN28" s="2"/>
      <c r="BU28" s="1"/>
    </row>
    <row r="29" spans="38:73" ht="15">
      <c r="AL29" s="2"/>
      <c r="BB29" s="2"/>
      <c r="BC29" s="1"/>
      <c r="BD29" s="2"/>
      <c r="BL29" s="1"/>
      <c r="BN29" s="2"/>
      <c r="BU29" s="1"/>
    </row>
    <row r="30" spans="38:73" ht="15">
      <c r="AL30" s="2"/>
      <c r="BB30" s="2"/>
      <c r="BC30" s="1"/>
      <c r="BD30" s="2"/>
      <c r="BL30" s="1"/>
      <c r="BN30" s="2"/>
      <c r="BU30" s="1"/>
    </row>
    <row r="31" spans="38:73" ht="15">
      <c r="AL31" s="2"/>
      <c r="BB31" s="2"/>
      <c r="BC31" s="1"/>
      <c r="BD31" s="2"/>
      <c r="BL31" s="1"/>
      <c r="BN31" s="2"/>
      <c r="BU31" s="1"/>
    </row>
    <row r="32" spans="38:73" ht="15">
      <c r="AL32" s="2"/>
      <c r="BB32" s="2"/>
      <c r="BC32" s="1"/>
      <c r="BD32" s="2"/>
      <c r="BL32" s="1"/>
      <c r="BN32" s="2"/>
      <c r="BU32" s="1"/>
    </row>
    <row r="33" spans="38:73" ht="15">
      <c r="AL33" s="2"/>
      <c r="BB33" s="2"/>
      <c r="BC33" s="1"/>
      <c r="BD33" s="2"/>
      <c r="BL33" s="1"/>
      <c r="BN33" s="2"/>
      <c r="BU33" s="1"/>
    </row>
    <row r="34" spans="38:73" ht="15">
      <c r="AL34" s="2"/>
      <c r="BB34" s="2"/>
      <c r="BC34" s="1"/>
      <c r="BD34" s="2"/>
      <c r="BL34" s="1"/>
      <c r="BN34" s="2"/>
      <c r="BU34" s="1"/>
    </row>
    <row r="35" spans="38:73" ht="15">
      <c r="AL35" s="2"/>
      <c r="BB35" s="2"/>
      <c r="BC35" s="1"/>
      <c r="BD35" s="2"/>
      <c r="BL35" s="1"/>
      <c r="BN35" s="2"/>
      <c r="BU35" s="1"/>
    </row>
    <row r="36" spans="38:73" ht="15">
      <c r="AL36" s="2"/>
      <c r="BB36" s="2"/>
      <c r="BC36" s="1"/>
      <c r="BD36" s="2"/>
      <c r="BL36" s="1"/>
      <c r="BN36" s="2"/>
      <c r="BU36" s="1"/>
    </row>
    <row r="37" spans="38:73" ht="15">
      <c r="AL37" s="2"/>
      <c r="BB37" s="2"/>
      <c r="BC37" s="1"/>
      <c r="BD37" s="2"/>
      <c r="BL37" s="1"/>
      <c r="BN37" s="2"/>
      <c r="BU37" s="1"/>
    </row>
    <row r="38" spans="55:75" ht="15">
      <c r="BC38" s="1"/>
      <c r="BD38" s="2"/>
      <c r="BL38" s="1"/>
      <c r="BU38" s="1"/>
      <c r="BW38" s="2"/>
    </row>
    <row r="52" ht="15">
      <c r="B52" t="s">
        <v>42</v>
      </c>
    </row>
    <row r="53" ht="15">
      <c r="B53" t="s">
        <v>43</v>
      </c>
    </row>
    <row r="54" ht="15">
      <c r="B54" t="s">
        <v>44</v>
      </c>
    </row>
    <row r="55" ht="15">
      <c r="B55" t="s">
        <v>45</v>
      </c>
    </row>
  </sheetData>
  <sheetProtection/>
  <mergeCells count="18">
    <mergeCell ref="BD5:BD6"/>
    <mergeCell ref="BE5:BM5"/>
    <mergeCell ref="S4:X4"/>
    <mergeCell ref="D4:R4"/>
    <mergeCell ref="Y4:AU4"/>
    <mergeCell ref="AF5:AL5"/>
    <mergeCell ref="AM5:AS5"/>
    <mergeCell ref="AT5:AZ5"/>
    <mergeCell ref="BA5:BA6"/>
    <mergeCell ref="BB5:BB6"/>
    <mergeCell ref="BC5:BC6"/>
    <mergeCell ref="AV4:AZ4"/>
    <mergeCell ref="Y5:AE5"/>
    <mergeCell ref="A5:A6"/>
    <mergeCell ref="B5:B6"/>
    <mergeCell ref="D5:J5"/>
    <mergeCell ref="K5:Q5"/>
    <mergeCell ref="R5:X5"/>
  </mergeCells>
  <dataValidations count="1">
    <dataValidation type="list" allowBlank="1" showInputMessage="1" showErrorMessage="1" sqref="C13:C37 C7:C11">
      <formula1>$B$48:$B$55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8"/>
  <dimension ref="A3:BX57"/>
  <sheetViews>
    <sheetView zoomScale="70" zoomScaleNormal="70" zoomScalePageLayoutView="0" workbookViewId="0" topLeftCell="A1">
      <selection activeCell="A14" sqref="A14"/>
    </sheetView>
  </sheetViews>
  <sheetFormatPr defaultColWidth="9.140625" defaultRowHeight="15"/>
  <cols>
    <col min="1" max="1" width="3.28125" style="0" customWidth="1"/>
    <col min="2" max="2" width="18.00390625" style="0" customWidth="1"/>
    <col min="3" max="3" width="17.8515625" style="0" customWidth="1"/>
    <col min="4" max="4" width="2.421875" style="0" customWidth="1"/>
    <col min="5" max="5" width="2.28125" style="0" customWidth="1"/>
    <col min="6" max="6" width="2.421875" style="0" customWidth="1"/>
    <col min="7" max="7" width="2.8515625" style="0" customWidth="1"/>
    <col min="8" max="8" width="3.140625" style="0" customWidth="1"/>
    <col min="9" max="9" width="3.00390625" style="0" customWidth="1"/>
    <col min="10" max="10" width="3.8515625" style="0" customWidth="1"/>
    <col min="11" max="12" width="2.421875" style="0" customWidth="1"/>
    <col min="13" max="13" width="2.57421875" style="0" customWidth="1"/>
    <col min="14" max="15" width="2.8515625" style="0" customWidth="1"/>
    <col min="16" max="16" width="3.140625" style="0" customWidth="1"/>
    <col min="17" max="17" width="3.28125" style="0" customWidth="1"/>
    <col min="18" max="20" width="2.7109375" style="0" customWidth="1"/>
    <col min="21" max="23" width="2.8515625" style="0" customWidth="1"/>
    <col min="24" max="24" width="3.421875" style="0" customWidth="1"/>
    <col min="25" max="27" width="2.57421875" style="0" customWidth="1"/>
    <col min="28" max="28" width="2.7109375" style="0" customWidth="1"/>
    <col min="29" max="29" width="2.8515625" style="0" customWidth="1"/>
    <col min="30" max="31" width="4.00390625" style="0" customWidth="1"/>
    <col min="32" max="32" width="2.57421875" style="0" customWidth="1"/>
    <col min="33" max="34" width="2.7109375" style="0" customWidth="1"/>
    <col min="35" max="37" width="2.8515625" style="0" customWidth="1"/>
    <col min="38" max="38" width="3.8515625" style="0" customWidth="1"/>
    <col min="39" max="39" width="2.7109375" style="0" customWidth="1"/>
    <col min="40" max="41" width="2.57421875" style="0" customWidth="1"/>
    <col min="42" max="42" width="3.140625" style="0" customWidth="1"/>
    <col min="43" max="44" width="2.8515625" style="0" customWidth="1"/>
    <col min="45" max="45" width="3.421875" style="0" customWidth="1"/>
    <col min="46" max="46" width="2.7109375" style="0" customWidth="1"/>
    <col min="47" max="47" width="2.57421875" style="0" customWidth="1"/>
    <col min="48" max="48" width="2.7109375" style="0" customWidth="1"/>
    <col min="49" max="49" width="3.00390625" style="0" customWidth="1"/>
    <col min="50" max="50" width="2.7109375" style="0" customWidth="1"/>
    <col min="51" max="51" width="3.00390625" style="0" customWidth="1"/>
    <col min="52" max="52" width="3.28125" style="0" customWidth="1"/>
    <col min="53" max="54" width="4.8515625" style="0" customWidth="1"/>
    <col min="55" max="55" width="8.57421875" style="0" customWidth="1"/>
    <col min="56" max="56" width="5.140625" style="0" customWidth="1"/>
    <col min="57" max="57" width="3.421875" style="0" customWidth="1"/>
    <col min="58" max="58" width="3.00390625" style="0" customWidth="1"/>
    <col min="59" max="59" width="2.7109375" style="0" customWidth="1"/>
    <col min="60" max="60" width="3.421875" style="0" customWidth="1"/>
    <col min="61" max="61" width="3.140625" style="0" customWidth="1"/>
    <col min="62" max="63" width="4.00390625" style="0" customWidth="1"/>
    <col min="64" max="64" width="8.00390625" style="0" customWidth="1"/>
    <col min="65" max="65" width="7.8515625" style="0" customWidth="1"/>
    <col min="66" max="66" width="7.421875" style="0" customWidth="1"/>
    <col min="67" max="67" width="3.57421875" style="0" customWidth="1"/>
    <col min="68" max="68" width="3.28125" style="0" customWidth="1"/>
    <col min="69" max="69" width="3.421875" style="0" customWidth="1"/>
    <col min="70" max="70" width="3.140625" style="0" customWidth="1"/>
    <col min="71" max="71" width="3.28125" style="0" customWidth="1"/>
    <col min="72" max="72" width="3.140625" style="0" customWidth="1"/>
    <col min="73" max="73" width="8.57421875" style="0" customWidth="1"/>
    <col min="74" max="74" width="4.28125" style="0" customWidth="1"/>
    <col min="75" max="75" width="6.8515625" style="0" customWidth="1"/>
    <col min="76" max="76" width="5.57421875" style="0" customWidth="1"/>
  </cols>
  <sheetData>
    <row r="3" spans="2:60" ht="15">
      <c r="B3" s="6" t="s">
        <v>9</v>
      </c>
      <c r="C3" s="6"/>
      <c r="BH3" s="1"/>
    </row>
    <row r="4" spans="1:67" ht="15">
      <c r="A4" s="10"/>
      <c r="B4" s="8">
        <v>0.00011574074074074073</v>
      </c>
      <c r="C4" s="8"/>
      <c r="D4" s="38" t="s">
        <v>13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40">
        <v>0</v>
      </c>
      <c r="T4" s="40"/>
      <c r="U4" s="40"/>
      <c r="V4" s="40"/>
      <c r="W4" s="40"/>
      <c r="X4" s="40"/>
      <c r="Y4" s="38" t="s">
        <v>14</v>
      </c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40">
        <v>0</v>
      </c>
      <c r="AW4" s="40"/>
      <c r="AX4" s="40"/>
      <c r="AY4" s="40"/>
      <c r="AZ4" s="4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</row>
    <row r="5" spans="1:74" ht="47.25" customHeight="1">
      <c r="A5" s="38" t="s">
        <v>10</v>
      </c>
      <c r="B5" s="35" t="s">
        <v>7</v>
      </c>
      <c r="C5" s="17"/>
      <c r="D5" s="34" t="s">
        <v>20</v>
      </c>
      <c r="E5" s="34"/>
      <c r="F5" s="34"/>
      <c r="G5" s="34"/>
      <c r="H5" s="34"/>
      <c r="I5" s="34"/>
      <c r="J5" s="34"/>
      <c r="K5" s="34" t="s">
        <v>25</v>
      </c>
      <c r="L5" s="34"/>
      <c r="M5" s="34"/>
      <c r="N5" s="34"/>
      <c r="O5" s="34"/>
      <c r="P5" s="34"/>
      <c r="Q5" s="34"/>
      <c r="R5" s="34" t="s">
        <v>26</v>
      </c>
      <c r="S5" s="34"/>
      <c r="T5" s="34"/>
      <c r="U5" s="34"/>
      <c r="V5" s="34"/>
      <c r="W5" s="34"/>
      <c r="X5" s="34"/>
      <c r="Y5" s="34" t="s">
        <v>27</v>
      </c>
      <c r="Z5" s="34"/>
      <c r="AA5" s="34"/>
      <c r="AB5" s="34"/>
      <c r="AC5" s="34"/>
      <c r="AD5" s="34"/>
      <c r="AE5" s="34"/>
      <c r="AF5" s="34" t="s">
        <v>28</v>
      </c>
      <c r="AG5" s="34"/>
      <c r="AH5" s="34"/>
      <c r="AI5" s="34"/>
      <c r="AJ5" s="34"/>
      <c r="AK5" s="34"/>
      <c r="AL5" s="34"/>
      <c r="AM5" s="34" t="s">
        <v>30</v>
      </c>
      <c r="AN5" s="34"/>
      <c r="AO5" s="34"/>
      <c r="AP5" s="34"/>
      <c r="AQ5" s="34"/>
      <c r="AR5" s="34"/>
      <c r="AS5" s="34"/>
      <c r="AT5" s="34" t="s">
        <v>29</v>
      </c>
      <c r="AU5" s="34"/>
      <c r="AV5" s="34"/>
      <c r="AW5" s="34"/>
      <c r="AX5" s="34"/>
      <c r="AY5" s="34"/>
      <c r="AZ5" s="34"/>
      <c r="BA5" s="33" t="s">
        <v>4</v>
      </c>
      <c r="BB5" s="33" t="s">
        <v>5</v>
      </c>
      <c r="BC5" s="33" t="s">
        <v>3</v>
      </c>
      <c r="BD5" s="33" t="s">
        <v>6</v>
      </c>
      <c r="BE5" s="34" t="s">
        <v>23</v>
      </c>
      <c r="BF5" s="34"/>
      <c r="BG5" s="34"/>
      <c r="BH5" s="34"/>
      <c r="BI5" s="34"/>
      <c r="BJ5" s="34"/>
      <c r="BK5" s="34"/>
      <c r="BL5" s="34"/>
      <c r="BM5" s="34"/>
      <c r="BN5" s="31"/>
      <c r="BO5" s="31"/>
      <c r="BP5" s="5"/>
      <c r="BQ5" s="5"/>
      <c r="BR5" s="5"/>
      <c r="BS5" s="5"/>
      <c r="BT5" s="5"/>
      <c r="BU5" s="5"/>
      <c r="BV5" s="5"/>
    </row>
    <row r="6" spans="1:74" ht="87.75" customHeight="1">
      <c r="A6" s="38"/>
      <c r="B6" s="35"/>
      <c r="C6" s="17" t="s">
        <v>36</v>
      </c>
      <c r="D6" s="10">
        <v>1</v>
      </c>
      <c r="E6" s="10">
        <v>3</v>
      </c>
      <c r="F6" s="10">
        <v>6</v>
      </c>
      <c r="G6" s="10">
        <v>10</v>
      </c>
      <c r="H6" s="16" t="s">
        <v>15</v>
      </c>
      <c r="I6" s="13" t="s">
        <v>0</v>
      </c>
      <c r="J6" s="13" t="s">
        <v>2</v>
      </c>
      <c r="K6" s="10">
        <v>1</v>
      </c>
      <c r="L6" s="10">
        <v>3</v>
      </c>
      <c r="M6" s="10">
        <v>6</v>
      </c>
      <c r="N6" s="10">
        <v>10</v>
      </c>
      <c r="O6" s="16" t="s">
        <v>80</v>
      </c>
      <c r="P6" s="13" t="s">
        <v>0</v>
      </c>
      <c r="Q6" s="13" t="s">
        <v>2</v>
      </c>
      <c r="R6" s="10">
        <v>1</v>
      </c>
      <c r="S6" s="10">
        <v>3</v>
      </c>
      <c r="T6" s="10">
        <v>6</v>
      </c>
      <c r="U6" s="10">
        <v>10</v>
      </c>
      <c r="V6" s="16" t="s">
        <v>80</v>
      </c>
      <c r="W6" s="13" t="s">
        <v>0</v>
      </c>
      <c r="X6" s="13" t="s">
        <v>2</v>
      </c>
      <c r="Y6" s="10">
        <v>1</v>
      </c>
      <c r="Z6" s="10">
        <v>3</v>
      </c>
      <c r="AA6" s="10">
        <v>6</v>
      </c>
      <c r="AB6" s="10">
        <v>10</v>
      </c>
      <c r="AC6" s="16" t="s">
        <v>80</v>
      </c>
      <c r="AD6" s="13" t="s">
        <v>0</v>
      </c>
      <c r="AE6" s="13" t="s">
        <v>2</v>
      </c>
      <c r="AF6" s="10">
        <v>1</v>
      </c>
      <c r="AG6" s="10">
        <v>3</v>
      </c>
      <c r="AH6" s="10">
        <v>6</v>
      </c>
      <c r="AI6" s="10">
        <v>10</v>
      </c>
      <c r="AJ6" s="16" t="s">
        <v>80</v>
      </c>
      <c r="AK6" s="13" t="s">
        <v>0</v>
      </c>
      <c r="AL6" s="13" t="s">
        <v>2</v>
      </c>
      <c r="AM6" s="10">
        <v>1</v>
      </c>
      <c r="AN6" s="10">
        <v>3</v>
      </c>
      <c r="AO6" s="10">
        <v>6</v>
      </c>
      <c r="AP6" s="10">
        <v>10</v>
      </c>
      <c r="AQ6" s="16" t="s">
        <v>80</v>
      </c>
      <c r="AR6" s="13" t="s">
        <v>0</v>
      </c>
      <c r="AS6" s="13" t="s">
        <v>2</v>
      </c>
      <c r="AT6" s="10">
        <v>1</v>
      </c>
      <c r="AU6" s="10">
        <v>3</v>
      </c>
      <c r="AV6" s="10">
        <v>6</v>
      </c>
      <c r="AW6" s="10">
        <v>10</v>
      </c>
      <c r="AX6" s="16" t="s">
        <v>81</v>
      </c>
      <c r="AY6" s="13" t="s">
        <v>0</v>
      </c>
      <c r="AZ6" s="13" t="s">
        <v>2</v>
      </c>
      <c r="BA6" s="33"/>
      <c r="BB6" s="33"/>
      <c r="BC6" s="33"/>
      <c r="BD6" s="33"/>
      <c r="BE6" s="17">
        <v>1</v>
      </c>
      <c r="BF6" s="17">
        <v>3</v>
      </c>
      <c r="BG6" s="17">
        <v>6</v>
      </c>
      <c r="BH6" s="17">
        <v>10</v>
      </c>
      <c r="BI6" s="17">
        <v>20</v>
      </c>
      <c r="BJ6" s="16" t="s">
        <v>0</v>
      </c>
      <c r="BK6" s="16" t="s">
        <v>2</v>
      </c>
      <c r="BL6" s="16" t="s">
        <v>8</v>
      </c>
      <c r="BM6" s="16" t="s">
        <v>1</v>
      </c>
      <c r="BN6" s="16" t="s">
        <v>11</v>
      </c>
      <c r="BO6" s="16" t="s">
        <v>12</v>
      </c>
      <c r="BP6" s="6"/>
      <c r="BQ6" s="6"/>
      <c r="BR6" s="6"/>
      <c r="BS6" s="7"/>
      <c r="BT6" s="7"/>
      <c r="BU6" s="7"/>
      <c r="BV6" s="7"/>
    </row>
    <row r="7" spans="1:76" ht="15">
      <c r="A7" s="10">
        <v>1</v>
      </c>
      <c r="B7" s="10" t="s">
        <v>74</v>
      </c>
      <c r="C7" s="10" t="s">
        <v>40</v>
      </c>
      <c r="D7" s="10">
        <v>1</v>
      </c>
      <c r="E7" s="10"/>
      <c r="F7" s="10"/>
      <c r="G7" s="10"/>
      <c r="H7" s="10"/>
      <c r="I7" s="10">
        <f aca="true" t="shared" si="0" ref="I7:I13">D7+E7*3+F7*6+G7*10</f>
        <v>1</v>
      </c>
      <c r="J7" s="10">
        <f aca="true" t="shared" si="1" ref="J7:J13">40-I7-H7*40</f>
        <v>39</v>
      </c>
      <c r="K7" s="10"/>
      <c r="L7" s="10"/>
      <c r="M7" s="10"/>
      <c r="N7" s="10"/>
      <c r="O7" s="10"/>
      <c r="P7" s="10">
        <f aca="true" t="shared" si="2" ref="P7:P13">K7+L7*3+M7*6+N7*10</f>
        <v>0</v>
      </c>
      <c r="Q7" s="10">
        <f aca="true" t="shared" si="3" ref="Q7:Q13">40-P7-O7*40</f>
        <v>40</v>
      </c>
      <c r="R7" s="10">
        <v>1</v>
      </c>
      <c r="S7" s="10"/>
      <c r="T7" s="10"/>
      <c r="U7" s="10"/>
      <c r="V7" s="10"/>
      <c r="W7" s="10">
        <f aca="true" t="shared" si="4" ref="W7:W13">R7+S7*3+T7*6+U7*10</f>
        <v>1</v>
      </c>
      <c r="X7" s="10">
        <f aca="true" t="shared" si="5" ref="X7:X13">75-W7-V7*75</f>
        <v>74</v>
      </c>
      <c r="Y7" s="10"/>
      <c r="Z7" s="10">
        <v>2</v>
      </c>
      <c r="AA7" s="10"/>
      <c r="AB7" s="10"/>
      <c r="AC7" s="10"/>
      <c r="AD7" s="10">
        <f aca="true" t="shared" si="6" ref="AD7:AD13">Y7+Z7*3+AA7*6+AB7*10</f>
        <v>6</v>
      </c>
      <c r="AE7" s="10">
        <f aca="true" t="shared" si="7" ref="AE7:AE13">75-AD7-AC7*75</f>
        <v>69</v>
      </c>
      <c r="AF7" s="10"/>
      <c r="AG7" s="10"/>
      <c r="AH7" s="10"/>
      <c r="AI7" s="10"/>
      <c r="AJ7" s="10"/>
      <c r="AK7" s="10">
        <f aca="true" t="shared" si="8" ref="AK7:AK13">AF7+AG7*3+AH7*6+AI7*10</f>
        <v>0</v>
      </c>
      <c r="AL7" s="14">
        <f>40-AK7-AJ11*40</f>
        <v>40</v>
      </c>
      <c r="AM7" s="10"/>
      <c r="AN7" s="10"/>
      <c r="AO7" s="10"/>
      <c r="AP7" s="10"/>
      <c r="AQ7" s="10"/>
      <c r="AR7" s="10">
        <f aca="true" t="shared" si="9" ref="AR7:AR13">AM7+AN7*3+AO7*6+AP7*10</f>
        <v>0</v>
      </c>
      <c r="AS7" s="10">
        <f aca="true" t="shared" si="10" ref="AS7:AS13">40-AR7-AQ7*40</f>
        <v>40</v>
      </c>
      <c r="AT7" s="10"/>
      <c r="AU7" s="10"/>
      <c r="AV7" s="10"/>
      <c r="AW7" s="10"/>
      <c r="AX7" s="10"/>
      <c r="AY7" s="10">
        <f aca="true" t="shared" si="11" ref="AY7:AY13">AT7+AU7*3+AV7*6+AW7*10</f>
        <v>0</v>
      </c>
      <c r="AZ7" s="10">
        <f aca="true" t="shared" si="12" ref="AZ7:AZ13">65-AY7-AX7*65</f>
        <v>65</v>
      </c>
      <c r="BA7" s="10">
        <f aca="true" t="shared" si="13" ref="BA7:BB13">I7+P7+W7+AD7+AK7+AR7+AY7</f>
        <v>8</v>
      </c>
      <c r="BB7" s="14">
        <f t="shared" si="13"/>
        <v>367</v>
      </c>
      <c r="BC7" s="11">
        <v>0.007442129629629629</v>
      </c>
      <c r="BD7" s="14">
        <f>BB7-(BA7+BC7/$B$4)</f>
        <v>294.7</v>
      </c>
      <c r="BE7" s="10">
        <v>1</v>
      </c>
      <c r="BF7" s="10">
        <v>2</v>
      </c>
      <c r="BG7" s="10"/>
      <c r="BH7" s="10"/>
      <c r="BI7" s="10"/>
      <c r="BJ7" s="10">
        <f>BE7+BF7*3+BG7*6+BH7*10+BI7*20</f>
        <v>7</v>
      </c>
      <c r="BK7" s="10">
        <f aca="true" t="shared" si="14" ref="BK7:BK13">35-BJ7</f>
        <v>28</v>
      </c>
      <c r="BL7" s="11">
        <v>0.002384259259259259</v>
      </c>
      <c r="BM7" s="10">
        <f>BK7-(BJ7+BL7/$B$4)</f>
        <v>0.3999999999999986</v>
      </c>
      <c r="BN7" s="14">
        <f aca="true" t="shared" si="15" ref="BN7:BN13">BD7+BM7+BV7</f>
        <v>295.09999999999997</v>
      </c>
      <c r="BO7" s="10">
        <v>1</v>
      </c>
      <c r="BU7" s="1"/>
      <c r="BX7" s="2"/>
    </row>
    <row r="8" spans="1:73" ht="15">
      <c r="A8" s="10">
        <v>2</v>
      </c>
      <c r="B8" s="10" t="s">
        <v>77</v>
      </c>
      <c r="C8" s="10" t="s">
        <v>42</v>
      </c>
      <c r="D8" s="10"/>
      <c r="E8" s="10"/>
      <c r="F8" s="10"/>
      <c r="G8" s="10"/>
      <c r="H8" s="10"/>
      <c r="I8" s="10">
        <f t="shared" si="0"/>
        <v>0</v>
      </c>
      <c r="J8" s="10">
        <f t="shared" si="1"/>
        <v>40</v>
      </c>
      <c r="K8" s="10"/>
      <c r="L8" s="10"/>
      <c r="M8" s="10"/>
      <c r="N8" s="10"/>
      <c r="O8" s="10"/>
      <c r="P8" s="10">
        <f t="shared" si="2"/>
        <v>0</v>
      </c>
      <c r="Q8" s="10">
        <f t="shared" si="3"/>
        <v>40</v>
      </c>
      <c r="R8" s="10"/>
      <c r="S8" s="10"/>
      <c r="T8" s="10">
        <v>1</v>
      </c>
      <c r="U8" s="10"/>
      <c r="V8" s="10"/>
      <c r="W8" s="10">
        <f t="shared" si="4"/>
        <v>6</v>
      </c>
      <c r="X8" s="10">
        <f t="shared" si="5"/>
        <v>69</v>
      </c>
      <c r="Y8" s="10"/>
      <c r="Z8" s="10"/>
      <c r="AA8" s="10"/>
      <c r="AB8" s="10">
        <v>1</v>
      </c>
      <c r="AC8" s="10"/>
      <c r="AD8" s="10">
        <f t="shared" si="6"/>
        <v>10</v>
      </c>
      <c r="AE8" s="10">
        <f t="shared" si="7"/>
        <v>65</v>
      </c>
      <c r="AF8" s="10"/>
      <c r="AG8" s="10"/>
      <c r="AH8" s="10"/>
      <c r="AI8" s="10"/>
      <c r="AJ8" s="10"/>
      <c r="AK8" s="10">
        <f t="shared" si="8"/>
        <v>0</v>
      </c>
      <c r="AL8" s="14">
        <f>40-AK8-AJ13*40</f>
        <v>40</v>
      </c>
      <c r="AM8" s="10"/>
      <c r="AN8" s="10"/>
      <c r="AO8" s="10"/>
      <c r="AP8" s="10"/>
      <c r="AQ8" s="10"/>
      <c r="AR8" s="10">
        <f t="shared" si="9"/>
        <v>0</v>
      </c>
      <c r="AS8" s="10">
        <f t="shared" si="10"/>
        <v>40</v>
      </c>
      <c r="AT8" s="10"/>
      <c r="AU8" s="10"/>
      <c r="AV8" s="10"/>
      <c r="AW8" s="10"/>
      <c r="AX8" s="10"/>
      <c r="AY8" s="10">
        <f t="shared" si="11"/>
        <v>0</v>
      </c>
      <c r="AZ8" s="10">
        <f t="shared" si="12"/>
        <v>65</v>
      </c>
      <c r="BA8" s="10">
        <f t="shared" si="13"/>
        <v>16</v>
      </c>
      <c r="BB8" s="14">
        <f t="shared" si="13"/>
        <v>359</v>
      </c>
      <c r="BC8" s="11">
        <v>0.007893518518518518</v>
      </c>
      <c r="BD8" s="14">
        <f>BB8-(BA8+BC8/$B$4)</f>
        <v>274.8</v>
      </c>
      <c r="BE8" s="10"/>
      <c r="BF8" s="10"/>
      <c r="BG8" s="10"/>
      <c r="BH8" s="10"/>
      <c r="BI8" s="10"/>
      <c r="BJ8" s="10">
        <f>BE8+BF8*3+BG8*6+BH8*10+BI8*20</f>
        <v>0</v>
      </c>
      <c r="BK8" s="10">
        <f t="shared" si="14"/>
        <v>35</v>
      </c>
      <c r="BL8" s="11">
        <v>0.0017013888888888892</v>
      </c>
      <c r="BM8" s="10">
        <f>BK8-(BJ8+BL8/$B$4)</f>
        <v>20.299999999999997</v>
      </c>
      <c r="BN8" s="14">
        <f t="shared" si="15"/>
        <v>295.1</v>
      </c>
      <c r="BO8" s="10">
        <v>2</v>
      </c>
      <c r="BU8" s="1"/>
    </row>
    <row r="9" spans="1:73" ht="15">
      <c r="A9" s="10">
        <v>3</v>
      </c>
      <c r="B9" s="10" t="s">
        <v>76</v>
      </c>
      <c r="C9" s="10" t="s">
        <v>40</v>
      </c>
      <c r="D9" s="10"/>
      <c r="E9" s="10"/>
      <c r="F9" s="10"/>
      <c r="G9" s="10"/>
      <c r="H9" s="10"/>
      <c r="I9" s="10">
        <f t="shared" si="0"/>
        <v>0</v>
      </c>
      <c r="J9" s="10">
        <f t="shared" si="1"/>
        <v>40</v>
      </c>
      <c r="K9" s="10"/>
      <c r="L9" s="10"/>
      <c r="M9" s="10"/>
      <c r="N9" s="10"/>
      <c r="O9" s="10"/>
      <c r="P9" s="10">
        <f t="shared" si="2"/>
        <v>0</v>
      </c>
      <c r="Q9" s="10">
        <f t="shared" si="3"/>
        <v>40</v>
      </c>
      <c r="R9" s="10"/>
      <c r="S9" s="10"/>
      <c r="T9" s="10"/>
      <c r="U9" s="10"/>
      <c r="V9" s="10"/>
      <c r="W9" s="10">
        <f t="shared" si="4"/>
        <v>0</v>
      </c>
      <c r="X9" s="10">
        <f t="shared" si="5"/>
        <v>75</v>
      </c>
      <c r="Y9" s="10"/>
      <c r="Z9" s="10"/>
      <c r="AA9" s="10"/>
      <c r="AB9" s="10"/>
      <c r="AC9" s="10"/>
      <c r="AD9" s="10">
        <f t="shared" si="6"/>
        <v>0</v>
      </c>
      <c r="AE9" s="10">
        <f t="shared" si="7"/>
        <v>75</v>
      </c>
      <c r="AF9" s="10"/>
      <c r="AG9" s="10"/>
      <c r="AH9" s="10"/>
      <c r="AI9" s="10"/>
      <c r="AJ9" s="10"/>
      <c r="AK9" s="10">
        <f t="shared" si="8"/>
        <v>0</v>
      </c>
      <c r="AL9" s="14">
        <f>40-AK9-AJ8*40</f>
        <v>40</v>
      </c>
      <c r="AM9" s="10"/>
      <c r="AN9" s="10"/>
      <c r="AO9" s="10"/>
      <c r="AP9" s="10"/>
      <c r="AQ9" s="10"/>
      <c r="AR9" s="10">
        <f t="shared" si="9"/>
        <v>0</v>
      </c>
      <c r="AS9" s="10">
        <f t="shared" si="10"/>
        <v>40</v>
      </c>
      <c r="AT9" s="10"/>
      <c r="AU9" s="10">
        <v>1</v>
      </c>
      <c r="AV9" s="10"/>
      <c r="AW9" s="10"/>
      <c r="AX9" s="10"/>
      <c r="AY9" s="10">
        <f t="shared" si="11"/>
        <v>3</v>
      </c>
      <c r="AZ9" s="10">
        <f t="shared" si="12"/>
        <v>62</v>
      </c>
      <c r="BA9" s="10">
        <f t="shared" si="13"/>
        <v>3</v>
      </c>
      <c r="BB9" s="14">
        <f t="shared" si="13"/>
        <v>372</v>
      </c>
      <c r="BC9" s="11">
        <v>0.008310185185185186</v>
      </c>
      <c r="BD9" s="14">
        <f>BB9-(BA9+BC9/$B$4)</f>
        <v>297.2</v>
      </c>
      <c r="BE9" s="10">
        <v>1</v>
      </c>
      <c r="BF9" s="10">
        <v>2</v>
      </c>
      <c r="BG9" s="10">
        <v>3</v>
      </c>
      <c r="BH9" s="10"/>
      <c r="BI9" s="10"/>
      <c r="BJ9" s="10">
        <f>BE9+BF9*3+BG9*6+BH9*10+BI9*20</f>
        <v>25</v>
      </c>
      <c r="BK9" s="10">
        <f t="shared" si="14"/>
        <v>10</v>
      </c>
      <c r="BL9" s="11">
        <v>0.0024305555555555556</v>
      </c>
      <c r="BM9" s="10">
        <f>BK9-(BJ9+BL9/$B$4)</f>
        <v>-36</v>
      </c>
      <c r="BN9" s="14">
        <f t="shared" si="15"/>
        <v>261.2</v>
      </c>
      <c r="BO9" s="10">
        <v>3</v>
      </c>
      <c r="BU9" s="1"/>
    </row>
    <row r="10" spans="1:73" ht="15">
      <c r="A10" s="10">
        <v>4</v>
      </c>
      <c r="B10" s="10" t="s">
        <v>68</v>
      </c>
      <c r="C10" s="10" t="s">
        <v>38</v>
      </c>
      <c r="D10" s="10"/>
      <c r="E10" s="10"/>
      <c r="F10" s="10"/>
      <c r="G10" s="10"/>
      <c r="H10" s="10"/>
      <c r="I10" s="10">
        <f t="shared" si="0"/>
        <v>0</v>
      </c>
      <c r="J10" s="10">
        <f t="shared" si="1"/>
        <v>40</v>
      </c>
      <c r="K10" s="10"/>
      <c r="L10" s="10"/>
      <c r="M10" s="10"/>
      <c r="N10" s="10"/>
      <c r="O10" s="10"/>
      <c r="P10" s="10">
        <f t="shared" si="2"/>
        <v>0</v>
      </c>
      <c r="Q10" s="10">
        <f t="shared" si="3"/>
        <v>40</v>
      </c>
      <c r="R10" s="10">
        <v>1</v>
      </c>
      <c r="S10" s="10"/>
      <c r="T10" s="10"/>
      <c r="U10" s="10"/>
      <c r="V10" s="10"/>
      <c r="W10" s="10">
        <f t="shared" si="4"/>
        <v>1</v>
      </c>
      <c r="X10" s="10">
        <f t="shared" si="5"/>
        <v>74</v>
      </c>
      <c r="Y10" s="10">
        <v>1</v>
      </c>
      <c r="Z10" s="10"/>
      <c r="AA10" s="10"/>
      <c r="AB10" s="10">
        <v>1</v>
      </c>
      <c r="AC10" s="10"/>
      <c r="AD10" s="10">
        <f t="shared" si="6"/>
        <v>11</v>
      </c>
      <c r="AE10" s="10">
        <f t="shared" si="7"/>
        <v>64</v>
      </c>
      <c r="AF10" s="10"/>
      <c r="AG10" s="10"/>
      <c r="AH10" s="10"/>
      <c r="AI10" s="10"/>
      <c r="AJ10" s="10"/>
      <c r="AK10" s="10">
        <f t="shared" si="8"/>
        <v>0</v>
      </c>
      <c r="AL10" s="14">
        <f>40-AK10-AJ12*40</f>
        <v>40</v>
      </c>
      <c r="AM10" s="10"/>
      <c r="AN10" s="10"/>
      <c r="AO10" s="10"/>
      <c r="AP10" s="10"/>
      <c r="AQ10" s="10"/>
      <c r="AR10" s="10">
        <f t="shared" si="9"/>
        <v>0</v>
      </c>
      <c r="AS10" s="10">
        <f t="shared" si="10"/>
        <v>40</v>
      </c>
      <c r="AT10" s="10"/>
      <c r="AU10" s="10"/>
      <c r="AV10" s="10"/>
      <c r="AW10" s="10"/>
      <c r="AX10" s="10"/>
      <c r="AY10" s="10">
        <f t="shared" si="11"/>
        <v>0</v>
      </c>
      <c r="AZ10" s="10">
        <f t="shared" si="12"/>
        <v>65</v>
      </c>
      <c r="BA10" s="10">
        <f t="shared" si="13"/>
        <v>12</v>
      </c>
      <c r="BB10" s="14">
        <f t="shared" si="13"/>
        <v>363</v>
      </c>
      <c r="BC10" s="11">
        <v>0.010659722222222221</v>
      </c>
      <c r="BD10" s="14">
        <f>BB10-(BA10+BC10/$B$4)</f>
        <v>258.9</v>
      </c>
      <c r="BE10" s="10"/>
      <c r="BF10" s="10">
        <v>3</v>
      </c>
      <c r="BG10" s="10"/>
      <c r="BH10" s="10"/>
      <c r="BI10" s="10"/>
      <c r="BJ10" s="10">
        <f>BE10+BF10*3+BG10*6+BH10*10+BI10*20</f>
        <v>9</v>
      </c>
      <c r="BK10" s="10">
        <f t="shared" si="14"/>
        <v>26</v>
      </c>
      <c r="BL10" s="11">
        <v>0.0024305555555555556</v>
      </c>
      <c r="BM10" s="10">
        <f>BK10-(BJ10+BL10/$B$4)</f>
        <v>-4.0000000000000036</v>
      </c>
      <c r="BN10" s="14">
        <f t="shared" si="15"/>
        <v>254.89999999999998</v>
      </c>
      <c r="BO10" s="10">
        <v>4</v>
      </c>
      <c r="BU10" s="1"/>
    </row>
    <row r="11" spans="1:73" ht="15">
      <c r="A11" s="10">
        <v>5</v>
      </c>
      <c r="B11" s="10" t="s">
        <v>75</v>
      </c>
      <c r="C11" s="10" t="s">
        <v>40</v>
      </c>
      <c r="D11" s="10"/>
      <c r="E11" s="10"/>
      <c r="F11" s="10"/>
      <c r="G11" s="10"/>
      <c r="H11" s="10"/>
      <c r="I11" s="10">
        <f t="shared" si="0"/>
        <v>0</v>
      </c>
      <c r="J11" s="10">
        <f t="shared" si="1"/>
        <v>40</v>
      </c>
      <c r="K11" s="10"/>
      <c r="L11" s="10"/>
      <c r="M11" s="10"/>
      <c r="N11" s="10"/>
      <c r="O11" s="10"/>
      <c r="P11" s="10">
        <f t="shared" si="2"/>
        <v>0</v>
      </c>
      <c r="Q11" s="10">
        <f t="shared" si="3"/>
        <v>40</v>
      </c>
      <c r="R11" s="10"/>
      <c r="S11" s="10"/>
      <c r="T11" s="10"/>
      <c r="U11" s="10"/>
      <c r="V11" s="10"/>
      <c r="W11" s="10">
        <f t="shared" si="4"/>
        <v>0</v>
      </c>
      <c r="X11" s="10">
        <f t="shared" si="5"/>
        <v>75</v>
      </c>
      <c r="Y11" s="10">
        <v>1</v>
      </c>
      <c r="Z11" s="10"/>
      <c r="AA11" s="10"/>
      <c r="AB11" s="10"/>
      <c r="AC11" s="10"/>
      <c r="AD11" s="10">
        <f t="shared" si="6"/>
        <v>1</v>
      </c>
      <c r="AE11" s="10">
        <f t="shared" si="7"/>
        <v>74</v>
      </c>
      <c r="AF11" s="10"/>
      <c r="AG11" s="10"/>
      <c r="AH11" s="10"/>
      <c r="AI11" s="10"/>
      <c r="AJ11" s="10"/>
      <c r="AK11" s="10">
        <f t="shared" si="8"/>
        <v>0</v>
      </c>
      <c r="AL11" s="14">
        <f>40-AK11-AJ9*40</f>
        <v>40</v>
      </c>
      <c r="AM11" s="10"/>
      <c r="AN11" s="10"/>
      <c r="AO11" s="10"/>
      <c r="AP11" s="10"/>
      <c r="AQ11" s="10"/>
      <c r="AR11" s="10">
        <f t="shared" si="9"/>
        <v>0</v>
      </c>
      <c r="AS11" s="10">
        <f t="shared" si="10"/>
        <v>40</v>
      </c>
      <c r="AT11" s="10"/>
      <c r="AU11" s="10"/>
      <c r="AV11" s="10"/>
      <c r="AW11" s="10"/>
      <c r="AX11" s="10"/>
      <c r="AY11" s="10">
        <f t="shared" si="11"/>
        <v>0</v>
      </c>
      <c r="AZ11" s="10">
        <f t="shared" si="12"/>
        <v>65</v>
      </c>
      <c r="BA11" s="10">
        <f t="shared" si="13"/>
        <v>1</v>
      </c>
      <c r="BB11" s="14">
        <f t="shared" si="13"/>
        <v>374</v>
      </c>
      <c r="BC11" s="11">
        <v>0.010277777777777778</v>
      </c>
      <c r="BD11" s="14">
        <f>BB11-(BA11+BC11/$B$4)</f>
        <v>284.2</v>
      </c>
      <c r="BE11" s="10">
        <v>2</v>
      </c>
      <c r="BF11" s="10">
        <v>2</v>
      </c>
      <c r="BG11" s="10">
        <v>3</v>
      </c>
      <c r="BH11" s="10"/>
      <c r="BI11" s="10"/>
      <c r="BJ11" s="10">
        <f>BE11+BF11*3+BG11*6+BH11*10+BI11*20</f>
        <v>26</v>
      </c>
      <c r="BK11" s="10">
        <f t="shared" si="14"/>
        <v>9</v>
      </c>
      <c r="BL11" s="11">
        <v>0.0024305555555555556</v>
      </c>
      <c r="BM11" s="10">
        <f>BK11-(BJ11+BL11/$B$4)</f>
        <v>-38</v>
      </c>
      <c r="BN11" s="14">
        <f t="shared" si="15"/>
        <v>246.2</v>
      </c>
      <c r="BO11" s="10">
        <v>5</v>
      </c>
      <c r="BU11" s="1"/>
    </row>
    <row r="12" spans="1:73" ht="15">
      <c r="A12" s="10">
        <v>6</v>
      </c>
      <c r="B12" s="10" t="s">
        <v>78</v>
      </c>
      <c r="C12" s="10" t="s">
        <v>41</v>
      </c>
      <c r="D12" s="10"/>
      <c r="E12" s="10"/>
      <c r="F12" s="10"/>
      <c r="G12" s="10"/>
      <c r="H12" s="10"/>
      <c r="I12" s="10">
        <f t="shared" si="0"/>
        <v>0</v>
      </c>
      <c r="J12" s="10">
        <f t="shared" si="1"/>
        <v>40</v>
      </c>
      <c r="K12" s="10"/>
      <c r="L12" s="10"/>
      <c r="M12" s="10"/>
      <c r="N12" s="10"/>
      <c r="O12" s="10"/>
      <c r="P12" s="10">
        <f t="shared" si="2"/>
        <v>0</v>
      </c>
      <c r="Q12" s="10">
        <f t="shared" si="3"/>
        <v>40</v>
      </c>
      <c r="R12" s="10"/>
      <c r="S12" s="10"/>
      <c r="T12" s="10">
        <v>1</v>
      </c>
      <c r="U12" s="10"/>
      <c r="V12" s="10"/>
      <c r="W12" s="10">
        <f t="shared" si="4"/>
        <v>6</v>
      </c>
      <c r="X12" s="10">
        <f t="shared" si="5"/>
        <v>69</v>
      </c>
      <c r="Y12" s="10"/>
      <c r="Z12" s="10"/>
      <c r="AA12" s="10"/>
      <c r="AB12" s="10"/>
      <c r="AC12" s="10"/>
      <c r="AD12" s="10">
        <f t="shared" si="6"/>
        <v>0</v>
      </c>
      <c r="AE12" s="10">
        <f t="shared" si="7"/>
        <v>75</v>
      </c>
      <c r="AF12" s="10"/>
      <c r="AG12" s="10"/>
      <c r="AH12" s="10">
        <v>1</v>
      </c>
      <c r="AI12" s="10"/>
      <c r="AJ12" s="10"/>
      <c r="AK12" s="10">
        <f t="shared" si="8"/>
        <v>6</v>
      </c>
      <c r="AL12" s="14">
        <f>40-AK12-AJ14*40</f>
        <v>34</v>
      </c>
      <c r="AM12" s="10"/>
      <c r="AN12" s="10"/>
      <c r="AO12" s="10"/>
      <c r="AP12" s="10"/>
      <c r="AQ12" s="10"/>
      <c r="AR12" s="10">
        <f t="shared" si="9"/>
        <v>0</v>
      </c>
      <c r="AS12" s="10">
        <f t="shared" si="10"/>
        <v>40</v>
      </c>
      <c r="AT12" s="10">
        <v>1</v>
      </c>
      <c r="AU12" s="10">
        <v>1</v>
      </c>
      <c r="AV12" s="10"/>
      <c r="AW12" s="10"/>
      <c r="AX12" s="10"/>
      <c r="AY12" s="10">
        <f t="shared" si="11"/>
        <v>4</v>
      </c>
      <c r="AZ12" s="10">
        <f t="shared" si="12"/>
        <v>61</v>
      </c>
      <c r="BA12" s="10">
        <f t="shared" si="13"/>
        <v>16</v>
      </c>
      <c r="BB12" s="14">
        <f t="shared" si="13"/>
        <v>359</v>
      </c>
      <c r="BC12" s="11">
        <v>0.010289351851851852</v>
      </c>
      <c r="BD12" s="14">
        <f>BB12-(BA12+BC12/$B$4)</f>
        <v>254.1</v>
      </c>
      <c r="BE12" s="10">
        <v>2</v>
      </c>
      <c r="BF12" s="10"/>
      <c r="BG12" s="10">
        <v>5</v>
      </c>
      <c r="BH12" s="10"/>
      <c r="BI12" s="10"/>
      <c r="BJ12" s="10">
        <f>BE12+BF12*3+BG12*6+BH12*10+BI12*20</f>
        <v>32</v>
      </c>
      <c r="BK12" s="10">
        <f t="shared" si="14"/>
        <v>3</v>
      </c>
      <c r="BL12" s="11">
        <v>0.0017013888888888892</v>
      </c>
      <c r="BM12" s="10">
        <f>BK12-(BJ12+BL12/$B$4)</f>
        <v>-43.7</v>
      </c>
      <c r="BN12" s="14">
        <f t="shared" si="15"/>
        <v>210.39999999999998</v>
      </c>
      <c r="BO12" s="10">
        <v>6</v>
      </c>
      <c r="BU12" s="1"/>
    </row>
    <row r="13" spans="1:73" ht="15">
      <c r="A13" s="10">
        <v>7</v>
      </c>
      <c r="B13" s="10" t="s">
        <v>67</v>
      </c>
      <c r="C13" s="10" t="s">
        <v>39</v>
      </c>
      <c r="D13" s="10">
        <v>1</v>
      </c>
      <c r="E13" s="10">
        <v>1</v>
      </c>
      <c r="F13" s="10"/>
      <c r="G13" s="10"/>
      <c r="H13" s="10"/>
      <c r="I13" s="10">
        <f t="shared" si="0"/>
        <v>4</v>
      </c>
      <c r="J13" s="10">
        <f t="shared" si="1"/>
        <v>36</v>
      </c>
      <c r="K13" s="10"/>
      <c r="L13" s="10"/>
      <c r="M13" s="10"/>
      <c r="N13" s="10"/>
      <c r="O13" s="10"/>
      <c r="P13" s="10">
        <f t="shared" si="2"/>
        <v>0</v>
      </c>
      <c r="Q13" s="10">
        <f t="shared" si="3"/>
        <v>40</v>
      </c>
      <c r="R13" s="10"/>
      <c r="S13" s="10"/>
      <c r="T13" s="10"/>
      <c r="U13" s="10"/>
      <c r="V13" s="10"/>
      <c r="W13" s="10">
        <f t="shared" si="4"/>
        <v>0</v>
      </c>
      <c r="X13" s="10">
        <f t="shared" si="5"/>
        <v>75</v>
      </c>
      <c r="Y13" s="10">
        <v>1</v>
      </c>
      <c r="Z13" s="10"/>
      <c r="AA13" s="10"/>
      <c r="AB13" s="10">
        <v>3</v>
      </c>
      <c r="AC13" s="10"/>
      <c r="AD13" s="10">
        <f t="shared" si="6"/>
        <v>31</v>
      </c>
      <c r="AE13" s="10">
        <f t="shared" si="7"/>
        <v>44</v>
      </c>
      <c r="AF13" s="10"/>
      <c r="AG13" s="10"/>
      <c r="AH13" s="10">
        <v>1</v>
      </c>
      <c r="AI13" s="10"/>
      <c r="AJ13" s="10"/>
      <c r="AK13" s="10">
        <f t="shared" si="8"/>
        <v>6</v>
      </c>
      <c r="AL13" s="14">
        <f>40-AK13-AJ10*40</f>
        <v>34</v>
      </c>
      <c r="AM13" s="10"/>
      <c r="AN13" s="10"/>
      <c r="AO13" s="10"/>
      <c r="AP13" s="10"/>
      <c r="AQ13" s="10"/>
      <c r="AR13" s="10">
        <f t="shared" si="9"/>
        <v>0</v>
      </c>
      <c r="AS13" s="10">
        <f t="shared" si="10"/>
        <v>40</v>
      </c>
      <c r="AT13" s="10"/>
      <c r="AU13" s="10"/>
      <c r="AV13" s="10"/>
      <c r="AW13" s="10"/>
      <c r="AX13" s="10"/>
      <c r="AY13" s="10">
        <f t="shared" si="11"/>
        <v>0</v>
      </c>
      <c r="AZ13" s="10">
        <f t="shared" si="12"/>
        <v>65</v>
      </c>
      <c r="BA13" s="10">
        <f t="shared" si="13"/>
        <v>41</v>
      </c>
      <c r="BB13" s="14">
        <f t="shared" si="13"/>
        <v>334</v>
      </c>
      <c r="BC13" s="11">
        <v>0.011087962962962964</v>
      </c>
      <c r="BD13" s="14">
        <f>BB13-(BA13+BC13/$B$4)</f>
        <v>197.2</v>
      </c>
      <c r="BE13" s="10"/>
      <c r="BF13" s="10">
        <v>1</v>
      </c>
      <c r="BG13" s="10"/>
      <c r="BH13" s="10"/>
      <c r="BI13" s="10"/>
      <c r="BJ13" s="10">
        <f>BE13+BF13*3+BG13*6+BH13*10+BI13*20</f>
        <v>3</v>
      </c>
      <c r="BK13" s="10">
        <f t="shared" si="14"/>
        <v>32</v>
      </c>
      <c r="BL13" s="11">
        <v>0.0021412037037037038</v>
      </c>
      <c r="BM13" s="10">
        <f>BK13-(BJ13+BL13/$B$4)</f>
        <v>10.499999999999996</v>
      </c>
      <c r="BN13" s="14">
        <f t="shared" si="15"/>
        <v>207.7</v>
      </c>
      <c r="BO13" s="10">
        <v>7</v>
      </c>
      <c r="BU13" s="1"/>
    </row>
    <row r="14" spans="1:73" ht="15">
      <c r="A14" s="10">
        <v>8</v>
      </c>
      <c r="B14" s="10" t="s">
        <v>79</v>
      </c>
      <c r="C14" s="10" t="s">
        <v>41</v>
      </c>
      <c r="D14" s="10">
        <v>1</v>
      </c>
      <c r="E14" s="10"/>
      <c r="F14" s="10"/>
      <c r="G14" s="10"/>
      <c r="H14" s="10"/>
      <c r="I14" s="10">
        <f>D14+E14*3+F14*6+G14*10</f>
        <v>1</v>
      </c>
      <c r="J14" s="10">
        <f>40-I14-H14*40</f>
        <v>39</v>
      </c>
      <c r="K14" s="10"/>
      <c r="L14" s="10"/>
      <c r="M14" s="10"/>
      <c r="N14" s="10"/>
      <c r="O14" s="10"/>
      <c r="P14" s="10">
        <f>K14+L14*3+M14*6+N14*10</f>
        <v>0</v>
      </c>
      <c r="Q14" s="10">
        <f>40-P14-O14*40</f>
        <v>40</v>
      </c>
      <c r="R14" s="10"/>
      <c r="S14" s="10"/>
      <c r="T14" s="10"/>
      <c r="U14" s="10">
        <v>1</v>
      </c>
      <c r="V14" s="10"/>
      <c r="W14" s="10">
        <f>R14+S14*3+T14*6+U14*10</f>
        <v>10</v>
      </c>
      <c r="X14" s="10">
        <f>75-W14-V14*75</f>
        <v>65</v>
      </c>
      <c r="Y14" s="10">
        <v>1</v>
      </c>
      <c r="Z14" s="10"/>
      <c r="AA14" s="10">
        <v>1</v>
      </c>
      <c r="AB14" s="10">
        <v>1</v>
      </c>
      <c r="AC14" s="10"/>
      <c r="AD14" s="10">
        <f>Y14+Z14*3+AA14*6+AB14*10</f>
        <v>17</v>
      </c>
      <c r="AE14" s="10">
        <f>75-AD14-AC14*75</f>
        <v>58</v>
      </c>
      <c r="AF14" s="10">
        <v>1</v>
      </c>
      <c r="AG14" s="10"/>
      <c r="AH14" s="10"/>
      <c r="AI14" s="10"/>
      <c r="AJ14" s="10"/>
      <c r="AK14" s="10">
        <f>AF14+AG14*3+AH14*6+AI14*10</f>
        <v>1</v>
      </c>
      <c r="AL14" s="14">
        <f>40-AK14-AJ18*40</f>
        <v>39</v>
      </c>
      <c r="AM14" s="10"/>
      <c r="AN14" s="10"/>
      <c r="AO14" s="10">
        <v>1</v>
      </c>
      <c r="AP14" s="10"/>
      <c r="AQ14" s="10"/>
      <c r="AR14" s="10">
        <f>AM14+AN14*3+AO14*6+AP14*10</f>
        <v>6</v>
      </c>
      <c r="AS14" s="10">
        <f>40-AR14-AQ14*40</f>
        <v>34</v>
      </c>
      <c r="AT14" s="10">
        <v>1</v>
      </c>
      <c r="AU14" s="10">
        <v>1</v>
      </c>
      <c r="AV14" s="10"/>
      <c r="AW14" s="10"/>
      <c r="AX14" s="10"/>
      <c r="AY14" s="10">
        <f>AT14+AU14*3+AV14*6+AW14*10</f>
        <v>4</v>
      </c>
      <c r="AZ14" s="10">
        <f>65-AY14-AX14*65</f>
        <v>61</v>
      </c>
      <c r="BA14" s="10">
        <f>I14+P14+W14+AD14+AK14+AR14+AY14</f>
        <v>39</v>
      </c>
      <c r="BB14" s="14">
        <f>J14+Q14+X14+AE14+AL14+AS14+AZ14</f>
        <v>336</v>
      </c>
      <c r="BC14" s="11">
        <v>0.009918981481481482</v>
      </c>
      <c r="BD14" s="14">
        <f>BB14-(BA14+BC14/$B$4)</f>
        <v>211.3</v>
      </c>
      <c r="BE14" s="10">
        <v>1</v>
      </c>
      <c r="BF14" s="10">
        <v>1</v>
      </c>
      <c r="BG14" s="10">
        <v>3</v>
      </c>
      <c r="BH14" s="10"/>
      <c r="BI14" s="10"/>
      <c r="BJ14" s="10">
        <f>BE14+BF14*3+BG14*6+BH14*10+BI14*20</f>
        <v>22</v>
      </c>
      <c r="BK14" s="10">
        <f>35-BJ14</f>
        <v>13</v>
      </c>
      <c r="BL14" s="11">
        <v>0.0017013888888888892</v>
      </c>
      <c r="BM14" s="10">
        <f>BK14-(BJ14+BL14/$B$4)</f>
        <v>-23.700000000000003</v>
      </c>
      <c r="BN14" s="14">
        <f>BD14+BM14+BV14</f>
        <v>187.60000000000002</v>
      </c>
      <c r="BO14" s="10">
        <v>8</v>
      </c>
      <c r="BU14" s="1"/>
    </row>
    <row r="18" spans="38:73" ht="15">
      <c r="AL18" s="2"/>
      <c r="BB18" s="2"/>
      <c r="BC18" s="1"/>
      <c r="BD18" s="2"/>
      <c r="BL18" s="1"/>
      <c r="BN18" s="2"/>
      <c r="BU18" s="1"/>
    </row>
    <row r="19" spans="38:73" ht="15">
      <c r="AL19" s="2"/>
      <c r="BB19" s="2"/>
      <c r="BC19" s="1"/>
      <c r="BD19" s="2"/>
      <c r="BL19" s="1"/>
      <c r="BN19" s="2"/>
      <c r="BU19" s="1"/>
    </row>
    <row r="20" spans="38:73" ht="15">
      <c r="AL20" s="2"/>
      <c r="BB20" s="2"/>
      <c r="BC20" s="1"/>
      <c r="BD20" s="2"/>
      <c r="BL20" s="1"/>
      <c r="BN20" s="2"/>
      <c r="BU20" s="1"/>
    </row>
    <row r="21" spans="38:73" ht="15">
      <c r="AL21" s="2"/>
      <c r="BB21" s="2"/>
      <c r="BC21" s="1"/>
      <c r="BD21" s="2"/>
      <c r="BL21" s="1"/>
      <c r="BN21" s="2"/>
      <c r="BU21" s="1"/>
    </row>
    <row r="22" spans="38:73" ht="15">
      <c r="AL22" s="2"/>
      <c r="BB22" s="2"/>
      <c r="BC22" s="1"/>
      <c r="BD22" s="2"/>
      <c r="BL22" s="1"/>
      <c r="BN22" s="2"/>
      <c r="BU22" s="1"/>
    </row>
    <row r="23" spans="38:73" ht="15">
      <c r="AL23" s="2"/>
      <c r="BB23" s="2"/>
      <c r="BC23" s="1"/>
      <c r="BD23" s="2"/>
      <c r="BL23" s="1"/>
      <c r="BN23" s="2"/>
      <c r="BU23" s="1"/>
    </row>
    <row r="24" spans="38:73" ht="15">
      <c r="AL24" s="2"/>
      <c r="BB24" s="2"/>
      <c r="BC24" s="1"/>
      <c r="BD24" s="2"/>
      <c r="BL24" s="1"/>
      <c r="BN24" s="2"/>
      <c r="BU24" s="1"/>
    </row>
    <row r="25" spans="38:73" ht="15">
      <c r="AL25" s="2"/>
      <c r="BB25" s="2"/>
      <c r="BC25" s="1"/>
      <c r="BD25" s="2"/>
      <c r="BL25" s="1"/>
      <c r="BN25" s="2"/>
      <c r="BU25" s="1"/>
    </row>
    <row r="26" spans="38:73" ht="15">
      <c r="AL26" s="2"/>
      <c r="BB26" s="2"/>
      <c r="BC26" s="1"/>
      <c r="BD26" s="2"/>
      <c r="BL26" s="1"/>
      <c r="BN26" s="2"/>
      <c r="BU26" s="1"/>
    </row>
    <row r="27" spans="38:73" ht="15">
      <c r="AL27" s="2"/>
      <c r="BB27" s="2"/>
      <c r="BC27" s="1"/>
      <c r="BD27" s="2"/>
      <c r="BL27" s="1"/>
      <c r="BN27" s="2"/>
      <c r="BU27" s="1"/>
    </row>
    <row r="28" spans="38:73" ht="15">
      <c r="AL28" s="2"/>
      <c r="BB28" s="2"/>
      <c r="BC28" s="1"/>
      <c r="BD28" s="2"/>
      <c r="BL28" s="1"/>
      <c r="BN28" s="2"/>
      <c r="BU28" s="1"/>
    </row>
    <row r="29" spans="38:73" ht="15">
      <c r="AL29" s="2"/>
      <c r="BB29" s="2"/>
      <c r="BC29" s="1"/>
      <c r="BD29" s="2"/>
      <c r="BL29" s="1"/>
      <c r="BN29" s="2"/>
      <c r="BU29" s="1"/>
    </row>
    <row r="30" spans="38:73" ht="15">
      <c r="AL30" s="2"/>
      <c r="BB30" s="2"/>
      <c r="BC30" s="1"/>
      <c r="BD30" s="2"/>
      <c r="BL30" s="1"/>
      <c r="BN30" s="2"/>
      <c r="BU30" s="1"/>
    </row>
    <row r="31" spans="38:73" ht="15">
      <c r="AL31" s="2"/>
      <c r="BB31" s="2"/>
      <c r="BC31" s="1"/>
      <c r="BD31" s="2"/>
      <c r="BL31" s="1"/>
      <c r="BN31" s="2"/>
      <c r="BU31" s="1"/>
    </row>
    <row r="32" spans="38:73" ht="15">
      <c r="AL32" s="2"/>
      <c r="BB32" s="2"/>
      <c r="BC32" s="1"/>
      <c r="BD32" s="2"/>
      <c r="BL32" s="1"/>
      <c r="BN32" s="2"/>
      <c r="BU32" s="1"/>
    </row>
    <row r="33" spans="38:73" ht="15">
      <c r="AL33" s="2"/>
      <c r="BB33" s="2"/>
      <c r="BC33" s="1"/>
      <c r="BD33" s="2"/>
      <c r="BL33" s="1"/>
      <c r="BN33" s="2"/>
      <c r="BU33" s="1"/>
    </row>
    <row r="34" spans="38:73" ht="15">
      <c r="AL34" s="2"/>
      <c r="BB34" s="2"/>
      <c r="BC34" s="1"/>
      <c r="BD34" s="2"/>
      <c r="BL34" s="1"/>
      <c r="BN34" s="2"/>
      <c r="BU34" s="1"/>
    </row>
    <row r="35" spans="38:73" ht="15">
      <c r="AL35" s="2"/>
      <c r="BB35" s="2"/>
      <c r="BC35" s="1"/>
      <c r="BD35" s="2"/>
      <c r="BL35" s="1"/>
      <c r="BN35" s="2"/>
      <c r="BU35" s="1"/>
    </row>
    <row r="36" spans="38:73" ht="15">
      <c r="AL36" s="2"/>
      <c r="BB36" s="2"/>
      <c r="BC36" s="1"/>
      <c r="BD36" s="2"/>
      <c r="BL36" s="1"/>
      <c r="BN36" s="2"/>
      <c r="BU36" s="1"/>
    </row>
    <row r="37" spans="38:73" ht="15">
      <c r="AL37" s="2"/>
      <c r="BB37" s="2"/>
      <c r="BC37" s="1"/>
      <c r="BD37" s="2"/>
      <c r="BL37" s="1"/>
      <c r="BN37" s="2"/>
      <c r="BU37" s="1"/>
    </row>
    <row r="38" spans="38:73" ht="15">
      <c r="AL38" s="2"/>
      <c r="BB38" s="2"/>
      <c r="BC38" s="1"/>
      <c r="BD38" s="2"/>
      <c r="BL38" s="1"/>
      <c r="BN38" s="2"/>
      <c r="BU38" s="1"/>
    </row>
    <row r="39" spans="38:73" ht="15">
      <c r="AL39" s="2"/>
      <c r="BB39" s="2"/>
      <c r="BC39" s="1"/>
      <c r="BD39" s="2"/>
      <c r="BL39" s="1"/>
      <c r="BN39" s="2"/>
      <c r="BU39" s="1"/>
    </row>
    <row r="40" spans="55:75" ht="15">
      <c r="BC40" s="1"/>
      <c r="BD40" s="2"/>
      <c r="BL40" s="1"/>
      <c r="BU40" s="1"/>
      <c r="BW40" s="2"/>
    </row>
    <row r="52" ht="15">
      <c r="B52" t="s">
        <v>40</v>
      </c>
    </row>
    <row r="53" ht="15">
      <c r="B53" t="s">
        <v>41</v>
      </c>
    </row>
    <row r="54" ht="15">
      <c r="B54" t="s">
        <v>42</v>
      </c>
    </row>
    <row r="55" ht="15">
      <c r="B55" t="s">
        <v>43</v>
      </c>
    </row>
    <row r="56" ht="15">
      <c r="B56" t="s">
        <v>44</v>
      </c>
    </row>
    <row r="57" ht="15">
      <c r="B57" t="s">
        <v>45</v>
      </c>
    </row>
  </sheetData>
  <sheetProtection/>
  <mergeCells count="18">
    <mergeCell ref="D4:R4"/>
    <mergeCell ref="S4:X4"/>
    <mergeCell ref="Y4:AU4"/>
    <mergeCell ref="AV4:AZ4"/>
    <mergeCell ref="A5:A6"/>
    <mergeCell ref="B5:B6"/>
    <mergeCell ref="D5:J5"/>
    <mergeCell ref="K5:Q5"/>
    <mergeCell ref="R5:X5"/>
    <mergeCell ref="Y5:AE5"/>
    <mergeCell ref="BD5:BD6"/>
    <mergeCell ref="BE5:BM5"/>
    <mergeCell ref="AF5:AL5"/>
    <mergeCell ref="AM5:AS5"/>
    <mergeCell ref="AT5:AZ5"/>
    <mergeCell ref="BA5:BA6"/>
    <mergeCell ref="BB5:BB6"/>
    <mergeCell ref="BC5:BC6"/>
  </mergeCells>
  <dataValidations count="1">
    <dataValidation type="list" allowBlank="1" showInputMessage="1" showErrorMessage="1" sqref="C7:C14 C18:C39">
      <formula1>$B$50:$B$57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3:BX59"/>
  <sheetViews>
    <sheetView zoomScalePageLayoutView="0" workbookViewId="0" topLeftCell="A2">
      <selection activeCell="A9" sqref="A9"/>
    </sheetView>
  </sheetViews>
  <sheetFormatPr defaultColWidth="9.140625" defaultRowHeight="15"/>
  <cols>
    <col min="1" max="1" width="2.8515625" style="0" customWidth="1"/>
    <col min="2" max="2" width="19.421875" style="0" customWidth="1"/>
    <col min="3" max="3" width="18.57421875" style="0" customWidth="1"/>
    <col min="4" max="4" width="2.421875" style="0" customWidth="1"/>
    <col min="5" max="5" width="2.140625" style="0" customWidth="1"/>
    <col min="6" max="6" width="2.421875" style="0" customWidth="1"/>
    <col min="7" max="8" width="2.7109375" style="0" customWidth="1"/>
    <col min="9" max="9" width="2.57421875" style="0" customWidth="1"/>
    <col min="10" max="10" width="2.8515625" style="0" customWidth="1"/>
    <col min="11" max="12" width="2.421875" style="0" customWidth="1"/>
    <col min="13" max="13" width="2.57421875" style="0" customWidth="1"/>
    <col min="14" max="14" width="3.140625" style="0" customWidth="1"/>
    <col min="15" max="15" width="2.57421875" style="0" customWidth="1"/>
    <col min="16" max="16" width="2.7109375" style="0" customWidth="1"/>
    <col min="17" max="17" width="3.28125" style="0" customWidth="1"/>
    <col min="18" max="18" width="2.7109375" style="0" customWidth="1"/>
    <col min="19" max="20" width="2.57421875" style="0" customWidth="1"/>
    <col min="21" max="21" width="2.8515625" style="0" customWidth="1"/>
    <col min="22" max="23" width="2.57421875" style="0" customWidth="1"/>
    <col min="24" max="24" width="2.8515625" style="0" customWidth="1"/>
    <col min="25" max="25" width="2.421875" style="0" customWidth="1"/>
    <col min="26" max="26" width="2.57421875" style="0" customWidth="1"/>
    <col min="27" max="27" width="2.7109375" style="0" customWidth="1"/>
    <col min="28" max="28" width="2.8515625" style="0" customWidth="1"/>
    <col min="29" max="29" width="2.57421875" style="0" customWidth="1"/>
    <col min="30" max="31" width="2.8515625" style="0" customWidth="1"/>
    <col min="32" max="32" width="2.7109375" style="0" customWidth="1"/>
    <col min="33" max="33" width="2.57421875" style="0" customWidth="1"/>
    <col min="34" max="34" width="2.421875" style="0" customWidth="1"/>
    <col min="35" max="35" width="3.00390625" style="0" customWidth="1"/>
    <col min="36" max="36" width="2.7109375" style="0" customWidth="1"/>
    <col min="37" max="37" width="2.8515625" style="0" customWidth="1"/>
    <col min="38" max="38" width="3.8515625" style="0" customWidth="1"/>
    <col min="39" max="39" width="3.140625" style="0" customWidth="1"/>
    <col min="40" max="40" width="3.8515625" style="0" customWidth="1"/>
    <col min="41" max="41" width="7.140625" style="0" customWidth="1"/>
    <col min="42" max="42" width="3.7109375" style="0" customWidth="1"/>
    <col min="43" max="43" width="2.28125" style="0" customWidth="1"/>
    <col min="44" max="46" width="2.7109375" style="0" customWidth="1"/>
    <col min="47" max="48" width="2.8515625" style="0" customWidth="1"/>
    <col min="49" max="49" width="3.140625" style="0" customWidth="1"/>
    <col min="50" max="50" width="7.28125" style="0" customWidth="1"/>
    <col min="51" max="51" width="3.8515625" style="0" customWidth="1"/>
    <col min="52" max="52" width="4.00390625" style="0" customWidth="1"/>
    <col min="53" max="53" width="3.00390625" style="0" customWidth="1"/>
    <col min="54" max="54" width="4.8515625" style="0" customWidth="1"/>
    <col min="55" max="55" width="8.57421875" style="0" customWidth="1"/>
    <col min="56" max="56" width="5.140625" style="0" customWidth="1"/>
    <col min="57" max="57" width="3.421875" style="0" customWidth="1"/>
    <col min="58" max="58" width="3.00390625" style="0" customWidth="1"/>
    <col min="59" max="59" width="2.7109375" style="0" customWidth="1"/>
    <col min="60" max="60" width="3.421875" style="0" customWidth="1"/>
    <col min="61" max="61" width="3.140625" style="0" customWidth="1"/>
    <col min="62" max="63" width="2.7109375" style="0" customWidth="1"/>
    <col min="64" max="64" width="8.00390625" style="0" customWidth="1"/>
    <col min="65" max="65" width="3.8515625" style="0" customWidth="1"/>
    <col min="66" max="66" width="5.7109375" style="0" customWidth="1"/>
    <col min="67" max="67" width="3.57421875" style="0" customWidth="1"/>
    <col min="68" max="68" width="3.28125" style="0" customWidth="1"/>
    <col min="69" max="69" width="3.421875" style="0" customWidth="1"/>
    <col min="70" max="70" width="3.140625" style="0" customWidth="1"/>
    <col min="71" max="71" width="3.28125" style="0" customWidth="1"/>
    <col min="72" max="72" width="3.140625" style="0" customWidth="1"/>
    <col min="73" max="73" width="8.57421875" style="0" customWidth="1"/>
    <col min="74" max="74" width="4.28125" style="0" customWidth="1"/>
    <col min="75" max="75" width="6.8515625" style="0" customWidth="1"/>
    <col min="76" max="76" width="5.57421875" style="0" customWidth="1"/>
  </cols>
  <sheetData>
    <row r="3" spans="2:60" ht="15">
      <c r="B3" s="3" t="s">
        <v>9</v>
      </c>
      <c r="C3" s="6"/>
      <c r="BH3" s="1"/>
    </row>
    <row r="4" spans="1:53" ht="15">
      <c r="A4" s="10"/>
      <c r="B4" s="8">
        <v>0.00011574074074074073</v>
      </c>
      <c r="C4" s="8"/>
      <c r="D4" s="38" t="s">
        <v>13</v>
      </c>
      <c r="E4" s="38"/>
      <c r="F4" s="38"/>
      <c r="G4" s="38"/>
      <c r="H4" s="38"/>
      <c r="I4" s="38"/>
      <c r="J4" s="38"/>
      <c r="K4" s="38"/>
      <c r="L4" s="38"/>
      <c r="M4" s="40">
        <v>0</v>
      </c>
      <c r="N4" s="40"/>
      <c r="O4" s="40"/>
      <c r="P4" s="40"/>
      <c r="Q4" s="40"/>
      <c r="R4" s="38" t="s">
        <v>14</v>
      </c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40">
        <v>0</v>
      </c>
      <c r="AI4" s="40"/>
      <c r="AJ4" s="40"/>
      <c r="AK4" s="40"/>
      <c r="AL4" s="40"/>
      <c r="AM4" s="32"/>
      <c r="AN4" s="32"/>
      <c r="AO4" s="32"/>
      <c r="AP4" s="32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</row>
    <row r="5" spans="1:74" ht="58.5" customHeight="1">
      <c r="A5" s="38" t="s">
        <v>10</v>
      </c>
      <c r="B5" s="35" t="s">
        <v>7</v>
      </c>
      <c r="C5" s="35" t="s">
        <v>36</v>
      </c>
      <c r="D5" s="34" t="s">
        <v>31</v>
      </c>
      <c r="E5" s="34"/>
      <c r="F5" s="34"/>
      <c r="G5" s="34"/>
      <c r="H5" s="34"/>
      <c r="I5" s="34"/>
      <c r="J5" s="34"/>
      <c r="K5" s="34" t="s">
        <v>32</v>
      </c>
      <c r="L5" s="34"/>
      <c r="M5" s="34"/>
      <c r="N5" s="34"/>
      <c r="O5" s="34"/>
      <c r="P5" s="34"/>
      <c r="Q5" s="34"/>
      <c r="R5" s="34" t="s">
        <v>33</v>
      </c>
      <c r="S5" s="34"/>
      <c r="T5" s="34"/>
      <c r="U5" s="34"/>
      <c r="V5" s="34"/>
      <c r="W5" s="34"/>
      <c r="X5" s="34"/>
      <c r="Y5" s="34" t="s">
        <v>34</v>
      </c>
      <c r="Z5" s="34"/>
      <c r="AA5" s="34"/>
      <c r="AB5" s="34"/>
      <c r="AC5" s="34"/>
      <c r="AD5" s="34"/>
      <c r="AE5" s="34"/>
      <c r="AF5" s="34" t="s">
        <v>35</v>
      </c>
      <c r="AG5" s="34"/>
      <c r="AH5" s="34"/>
      <c r="AI5" s="34"/>
      <c r="AJ5" s="34"/>
      <c r="AK5" s="34"/>
      <c r="AL5" s="34"/>
      <c r="AM5" s="33" t="s">
        <v>4</v>
      </c>
      <c r="AN5" s="33" t="s">
        <v>5</v>
      </c>
      <c r="AO5" s="33" t="s">
        <v>3</v>
      </c>
      <c r="AP5" s="33" t="s">
        <v>6</v>
      </c>
      <c r="AQ5" s="34" t="s">
        <v>23</v>
      </c>
      <c r="AR5" s="34"/>
      <c r="AS5" s="34"/>
      <c r="AT5" s="34"/>
      <c r="AU5" s="34"/>
      <c r="AV5" s="34"/>
      <c r="AW5" s="34"/>
      <c r="AX5" s="34"/>
      <c r="AY5" s="34"/>
      <c r="AZ5" s="31"/>
      <c r="BA5" s="31"/>
      <c r="BP5" s="5"/>
      <c r="BQ5" s="5"/>
      <c r="BR5" s="5"/>
      <c r="BS5" s="5"/>
      <c r="BT5" s="5"/>
      <c r="BU5" s="5"/>
      <c r="BV5" s="5"/>
    </row>
    <row r="6" spans="1:74" ht="87.75" customHeight="1">
      <c r="A6" s="38"/>
      <c r="B6" s="35"/>
      <c r="C6" s="35"/>
      <c r="D6" s="10">
        <v>1</v>
      </c>
      <c r="E6" s="10">
        <v>3</v>
      </c>
      <c r="F6" s="10">
        <v>6</v>
      </c>
      <c r="G6" s="10">
        <v>10</v>
      </c>
      <c r="H6" s="16" t="s">
        <v>73</v>
      </c>
      <c r="I6" s="13" t="s">
        <v>0</v>
      </c>
      <c r="J6" s="13" t="s">
        <v>2</v>
      </c>
      <c r="K6" s="10">
        <v>1</v>
      </c>
      <c r="L6" s="10">
        <v>3</v>
      </c>
      <c r="M6" s="10">
        <v>6</v>
      </c>
      <c r="N6" s="10">
        <v>10</v>
      </c>
      <c r="O6" s="16" t="s">
        <v>73</v>
      </c>
      <c r="P6" s="13" t="s">
        <v>0</v>
      </c>
      <c r="Q6" s="13" t="s">
        <v>2</v>
      </c>
      <c r="R6" s="10">
        <v>1</v>
      </c>
      <c r="S6" s="10">
        <v>3</v>
      </c>
      <c r="T6" s="10">
        <v>6</v>
      </c>
      <c r="U6" s="10">
        <v>10</v>
      </c>
      <c r="V6" s="16" t="s">
        <v>73</v>
      </c>
      <c r="W6" s="13" t="s">
        <v>0</v>
      </c>
      <c r="X6" s="13" t="s">
        <v>2</v>
      </c>
      <c r="Y6" s="10">
        <v>1</v>
      </c>
      <c r="Z6" s="10">
        <v>3</v>
      </c>
      <c r="AA6" s="10">
        <v>6</v>
      </c>
      <c r="AB6" s="10">
        <v>10</v>
      </c>
      <c r="AC6" s="16" t="s">
        <v>73</v>
      </c>
      <c r="AD6" s="13" t="s">
        <v>0</v>
      </c>
      <c r="AE6" s="13" t="s">
        <v>2</v>
      </c>
      <c r="AF6" s="10">
        <v>1</v>
      </c>
      <c r="AG6" s="10">
        <v>3</v>
      </c>
      <c r="AH6" s="10">
        <v>6</v>
      </c>
      <c r="AI6" s="10">
        <v>10</v>
      </c>
      <c r="AJ6" s="16" t="s">
        <v>73</v>
      </c>
      <c r="AK6" s="13" t="s">
        <v>0</v>
      </c>
      <c r="AL6" s="13" t="s">
        <v>2</v>
      </c>
      <c r="AM6" s="33"/>
      <c r="AN6" s="33"/>
      <c r="AO6" s="33"/>
      <c r="AP6" s="33"/>
      <c r="AQ6" s="17">
        <v>1</v>
      </c>
      <c r="AR6" s="17">
        <v>3</v>
      </c>
      <c r="AS6" s="17">
        <v>6</v>
      </c>
      <c r="AT6" s="17">
        <v>10</v>
      </c>
      <c r="AU6" s="17">
        <v>20</v>
      </c>
      <c r="AV6" s="16" t="s">
        <v>0</v>
      </c>
      <c r="AW6" s="16" t="s">
        <v>2</v>
      </c>
      <c r="AX6" s="16" t="s">
        <v>8</v>
      </c>
      <c r="AY6" s="16" t="s">
        <v>1</v>
      </c>
      <c r="AZ6" s="16" t="s">
        <v>11</v>
      </c>
      <c r="BA6" s="16" t="s">
        <v>12</v>
      </c>
      <c r="BP6" s="3"/>
      <c r="BQ6" s="3"/>
      <c r="BR6" s="3"/>
      <c r="BS6" s="4"/>
      <c r="BT6" s="4"/>
      <c r="BU6" s="4"/>
      <c r="BV6" s="4"/>
    </row>
    <row r="7" spans="1:76" ht="15">
      <c r="A7" s="10">
        <v>1</v>
      </c>
      <c r="B7" s="10" t="s">
        <v>66</v>
      </c>
      <c r="C7" s="10" t="s">
        <v>41</v>
      </c>
      <c r="D7" s="10"/>
      <c r="E7" s="10"/>
      <c r="F7" s="10"/>
      <c r="G7" s="10"/>
      <c r="H7" s="10"/>
      <c r="I7" s="10">
        <f>D7+E7*3+F7*6+G7*10</f>
        <v>0</v>
      </c>
      <c r="J7" s="10">
        <f>65-I7-H7*65</f>
        <v>65</v>
      </c>
      <c r="K7" s="10"/>
      <c r="L7" s="10"/>
      <c r="M7" s="10"/>
      <c r="N7" s="10"/>
      <c r="O7" s="10"/>
      <c r="P7" s="10">
        <f>K7+L7*3+M7*6+N7*10</f>
        <v>0</v>
      </c>
      <c r="Q7" s="10">
        <f>65-P7-V7*65</f>
        <v>65</v>
      </c>
      <c r="R7" s="10"/>
      <c r="S7" s="10"/>
      <c r="T7" s="10"/>
      <c r="U7" s="10"/>
      <c r="V7" s="10"/>
      <c r="W7" s="10">
        <f>R7+S7*3+T7*6+U7*10</f>
        <v>0</v>
      </c>
      <c r="X7" s="10">
        <f>80-W7-V7*80</f>
        <v>80</v>
      </c>
      <c r="Y7" s="10"/>
      <c r="Z7" s="10"/>
      <c r="AA7" s="10">
        <v>1</v>
      </c>
      <c r="AB7" s="10"/>
      <c r="AC7" s="10"/>
      <c r="AD7" s="10">
        <f>Y7+Z7*3+AA7*6+AB7*10</f>
        <v>6</v>
      </c>
      <c r="AE7" s="10">
        <f>70-AD7-AC7*70</f>
        <v>64</v>
      </c>
      <c r="AF7" s="10"/>
      <c r="AG7" s="10">
        <v>1</v>
      </c>
      <c r="AH7" s="10">
        <v>2</v>
      </c>
      <c r="AI7" s="10"/>
      <c r="AJ7" s="10"/>
      <c r="AK7" s="10">
        <f>AF7+AG7*3+AH7*6+AI7*10</f>
        <v>15</v>
      </c>
      <c r="AL7" s="14">
        <f>120-AK7-AJ7*120</f>
        <v>105</v>
      </c>
      <c r="AM7" s="10">
        <f>I7+P7+W7+AD7+AK7</f>
        <v>21</v>
      </c>
      <c r="AN7" s="14">
        <f>J7+Q7+X7+AE7+AL7</f>
        <v>379</v>
      </c>
      <c r="AO7" s="11">
        <v>0.014722222222222222</v>
      </c>
      <c r="AP7" s="14">
        <f>AN7-(AM7+AO7/$B$4)</f>
        <v>230.8</v>
      </c>
      <c r="AQ7" s="10"/>
      <c r="AR7" s="10"/>
      <c r="AS7" s="10">
        <v>3</v>
      </c>
      <c r="AT7" s="10"/>
      <c r="AU7" s="10"/>
      <c r="AV7" s="10">
        <f>AQ7+AR7*3+AS7*6+AT7*10+AU7*20</f>
        <v>18</v>
      </c>
      <c r="AW7" s="10">
        <f>35-AV7</f>
        <v>17</v>
      </c>
      <c r="AX7" s="11">
        <v>0.0017592592592592592</v>
      </c>
      <c r="AY7" s="10">
        <f>AW7-(AV7+AX7/$B$4)</f>
        <v>-16.200000000000003</v>
      </c>
      <c r="AZ7" s="14">
        <f>AP7+AY7+BV7</f>
        <v>214.60000000000002</v>
      </c>
      <c r="BA7" s="10">
        <v>1</v>
      </c>
      <c r="BU7" s="1"/>
      <c r="BX7" s="2"/>
    </row>
    <row r="8" spans="1:73" ht="15">
      <c r="A8" s="10">
        <v>2</v>
      </c>
      <c r="B8" s="10" t="s">
        <v>72</v>
      </c>
      <c r="C8" s="10" t="s">
        <v>39</v>
      </c>
      <c r="D8" s="10"/>
      <c r="E8" s="10"/>
      <c r="F8" s="10"/>
      <c r="G8" s="10"/>
      <c r="H8" s="10">
        <v>1</v>
      </c>
      <c r="I8" s="10">
        <f>D8+E8*3+F8*6+G8*10</f>
        <v>0</v>
      </c>
      <c r="J8" s="10">
        <f>65-I8-H8*65</f>
        <v>0</v>
      </c>
      <c r="K8" s="10"/>
      <c r="L8" s="10"/>
      <c r="M8" s="10"/>
      <c r="N8" s="10"/>
      <c r="O8" s="10">
        <v>1</v>
      </c>
      <c r="P8" s="10">
        <f>K8+L8*3+M8*6+N8*10</f>
        <v>0</v>
      </c>
      <c r="Q8" s="10">
        <f>65-P8-V8*65</f>
        <v>65</v>
      </c>
      <c r="R8" s="10"/>
      <c r="S8" s="10"/>
      <c r="T8" s="10"/>
      <c r="U8" s="10"/>
      <c r="V8" s="10"/>
      <c r="W8" s="10">
        <f>R8+S8*3+T8*6+U8*10</f>
        <v>0</v>
      </c>
      <c r="X8" s="10">
        <f>80-W8-V8*80</f>
        <v>80</v>
      </c>
      <c r="Y8" s="10"/>
      <c r="Z8" s="10"/>
      <c r="AA8" s="10">
        <v>1</v>
      </c>
      <c r="AB8" s="10"/>
      <c r="AC8" s="10"/>
      <c r="AD8" s="10">
        <f>Y8+Z8*3+AA8*6+AB8*10</f>
        <v>6</v>
      </c>
      <c r="AE8" s="10">
        <f>70-AD8-AC8*70</f>
        <v>64</v>
      </c>
      <c r="AF8" s="10"/>
      <c r="AG8" s="10"/>
      <c r="AH8" s="10"/>
      <c r="AI8" s="10">
        <v>1</v>
      </c>
      <c r="AJ8" s="10"/>
      <c r="AK8" s="10">
        <f>AF8+AG8*3+AH8*6+AI8*10</f>
        <v>10</v>
      </c>
      <c r="AL8" s="14">
        <f>120-AK8-AJ8*120</f>
        <v>110</v>
      </c>
      <c r="AM8" s="10">
        <f>I8+P8+W8+AD8+AK8</f>
        <v>16</v>
      </c>
      <c r="AN8" s="14">
        <f>J8+Q8+X8+AE8+AL8</f>
        <v>319</v>
      </c>
      <c r="AO8" s="11">
        <v>0.0159375</v>
      </c>
      <c r="AP8" s="14">
        <f>AN8-(AM8+AO8/$B$4)</f>
        <v>165.29999999999998</v>
      </c>
      <c r="AQ8" s="10"/>
      <c r="AR8" s="10"/>
      <c r="AS8" s="10"/>
      <c r="AT8" s="10"/>
      <c r="AU8" s="10"/>
      <c r="AV8" s="10">
        <f>AQ8+AR8*3+AS8*6+AT8*10+AU8*20</f>
        <v>0</v>
      </c>
      <c r="AW8" s="10">
        <f>35-AV8</f>
        <v>35</v>
      </c>
      <c r="AX8" s="11">
        <v>0.00125</v>
      </c>
      <c r="AY8" s="10">
        <f>AW8-(AV8+AX8/$B$4)</f>
        <v>24.2</v>
      </c>
      <c r="AZ8" s="14">
        <f>AP8+AY8+BV8</f>
        <v>189.49999999999997</v>
      </c>
      <c r="BA8" s="10">
        <v>2</v>
      </c>
      <c r="BU8" s="1"/>
    </row>
    <row r="9" spans="1:73" ht="15">
      <c r="A9" s="10">
        <v>3</v>
      </c>
      <c r="B9" s="10" t="s">
        <v>71</v>
      </c>
      <c r="C9" s="10" t="s">
        <v>39</v>
      </c>
      <c r="D9" s="10"/>
      <c r="E9" s="10"/>
      <c r="F9" s="10"/>
      <c r="G9" s="10"/>
      <c r="H9" s="10">
        <v>1</v>
      </c>
      <c r="I9" s="10">
        <f>D9+E9*3+F9*6+G9*10</f>
        <v>0</v>
      </c>
      <c r="J9" s="10">
        <f>65-I9-H9*65</f>
        <v>0</v>
      </c>
      <c r="K9" s="10"/>
      <c r="L9" s="10"/>
      <c r="M9" s="10"/>
      <c r="N9" s="10"/>
      <c r="O9" s="10">
        <v>1</v>
      </c>
      <c r="P9" s="10">
        <f>K9+L9*3+M9*6+N9*10</f>
        <v>0</v>
      </c>
      <c r="Q9" s="10">
        <f>65-P9-V9*65</f>
        <v>65</v>
      </c>
      <c r="R9" s="10"/>
      <c r="S9" s="10"/>
      <c r="T9" s="10"/>
      <c r="U9" s="10"/>
      <c r="V9" s="10"/>
      <c r="W9" s="10">
        <f>R9+S9*3+T9*6+U9*10</f>
        <v>0</v>
      </c>
      <c r="X9" s="10">
        <f>80-W9-V9*80</f>
        <v>80</v>
      </c>
      <c r="Y9" s="10"/>
      <c r="Z9" s="10"/>
      <c r="AA9" s="10">
        <v>1</v>
      </c>
      <c r="AB9" s="10"/>
      <c r="AC9" s="10"/>
      <c r="AD9" s="10">
        <f>Y9+Z9*3+AA9*6+AB9*10</f>
        <v>6</v>
      </c>
      <c r="AE9" s="10">
        <f>70-AD9-AC9*70</f>
        <v>64</v>
      </c>
      <c r="AF9" s="10"/>
      <c r="AG9" s="10"/>
      <c r="AH9" s="10"/>
      <c r="AI9" s="10"/>
      <c r="AJ9" s="10">
        <v>1</v>
      </c>
      <c r="AK9" s="10">
        <f>AF9+AG9*3+AH9*6+AI9*10</f>
        <v>0</v>
      </c>
      <c r="AL9" s="14">
        <f>120-AK9-AJ9*120</f>
        <v>0</v>
      </c>
      <c r="AM9" s="10">
        <f>I9+P9+W9+AD9+AK9</f>
        <v>6</v>
      </c>
      <c r="AN9" s="14">
        <f>J9+Q9+X9+AE9+AL9</f>
        <v>209</v>
      </c>
      <c r="AO9" s="11">
        <v>0.018865740740740742</v>
      </c>
      <c r="AP9" s="14">
        <f>AN9-(AM9+AO9/$B$4)</f>
        <v>39.99999999999997</v>
      </c>
      <c r="AQ9" s="10"/>
      <c r="AR9" s="10"/>
      <c r="AS9" s="10"/>
      <c r="AT9" s="10"/>
      <c r="AU9" s="10"/>
      <c r="AV9" s="10">
        <f>AQ9+AR9*3+AS9*6+AT9*10+AU9*20</f>
        <v>0</v>
      </c>
      <c r="AW9" s="10">
        <f>35-AV9</f>
        <v>35</v>
      </c>
      <c r="AX9" s="11">
        <v>0.0008449074074074075</v>
      </c>
      <c r="AY9" s="10">
        <f>AW9-(AV9+AX9/$B$4)</f>
        <v>27.7</v>
      </c>
      <c r="AZ9" s="14">
        <f>AP9+AY9+BV9</f>
        <v>67.69999999999997</v>
      </c>
      <c r="BA9" s="10">
        <v>3</v>
      </c>
      <c r="BU9" s="1"/>
    </row>
    <row r="11" spans="38:73" ht="15">
      <c r="AL11" s="2"/>
      <c r="AN11" s="2"/>
      <c r="AO11" s="1"/>
      <c r="AP11" s="2"/>
      <c r="AX11" s="1"/>
      <c r="AZ11" s="2"/>
      <c r="BU11" s="1"/>
    </row>
    <row r="12" spans="38:73" ht="15">
      <c r="AL12" s="2"/>
      <c r="AN12" s="2"/>
      <c r="AO12" s="1"/>
      <c r="AP12" s="2"/>
      <c r="AX12" s="1"/>
      <c r="AZ12" s="2"/>
      <c r="BU12" s="1"/>
    </row>
    <row r="13" spans="38:73" ht="15">
      <c r="AL13" s="2"/>
      <c r="AN13" s="2"/>
      <c r="AO13" s="1"/>
      <c r="AP13" s="2"/>
      <c r="AX13" s="1"/>
      <c r="AZ13" s="2"/>
      <c r="BU13" s="1"/>
    </row>
    <row r="14" spans="38:73" ht="15">
      <c r="AL14" s="2"/>
      <c r="AN14" s="2"/>
      <c r="AO14" s="1"/>
      <c r="AP14" s="2"/>
      <c r="AX14" s="1"/>
      <c r="AZ14" s="2"/>
      <c r="BU14" s="1"/>
    </row>
    <row r="15" spans="38:73" ht="15">
      <c r="AL15" s="2"/>
      <c r="AN15" s="2"/>
      <c r="AO15" s="1"/>
      <c r="AP15" s="2"/>
      <c r="AX15" s="1"/>
      <c r="AZ15" s="2"/>
      <c r="BU15" s="1"/>
    </row>
    <row r="16" spans="38:73" ht="15">
      <c r="AL16" s="2"/>
      <c r="AN16" s="2"/>
      <c r="AO16" s="1"/>
      <c r="AP16" s="2"/>
      <c r="AX16" s="1"/>
      <c r="AZ16" s="2"/>
      <c r="BU16" s="1"/>
    </row>
    <row r="17" spans="38:73" ht="15">
      <c r="AL17" s="2"/>
      <c r="AN17" s="2"/>
      <c r="AO17" s="1"/>
      <c r="AP17" s="2"/>
      <c r="AX17" s="1"/>
      <c r="AZ17" s="2"/>
      <c r="BU17" s="1"/>
    </row>
    <row r="18" spans="38:73" ht="15">
      <c r="AL18" s="2"/>
      <c r="AN18" s="2"/>
      <c r="AO18" s="1"/>
      <c r="AP18" s="2"/>
      <c r="AX18" s="1"/>
      <c r="AZ18" s="2"/>
      <c r="BU18" s="1"/>
    </row>
    <row r="19" spans="38:73" ht="15">
      <c r="AL19" s="2"/>
      <c r="AN19" s="2"/>
      <c r="AO19" s="1"/>
      <c r="AP19" s="2"/>
      <c r="AX19" s="1"/>
      <c r="AZ19" s="2"/>
      <c r="BU19" s="1"/>
    </row>
    <row r="20" spans="38:73" ht="15">
      <c r="AL20" s="2"/>
      <c r="AN20" s="2"/>
      <c r="AO20" s="1"/>
      <c r="AP20" s="2"/>
      <c r="AX20" s="1"/>
      <c r="AZ20" s="2"/>
      <c r="BU20" s="1"/>
    </row>
    <row r="21" spans="38:73" ht="15">
      <c r="AL21" s="2"/>
      <c r="AN21" s="2"/>
      <c r="AO21" s="1"/>
      <c r="AP21" s="2"/>
      <c r="AX21" s="1"/>
      <c r="AZ21" s="2"/>
      <c r="BU21" s="1"/>
    </row>
    <row r="22" spans="38:73" ht="15">
      <c r="AL22" s="2"/>
      <c r="AN22" s="2"/>
      <c r="AO22" s="1"/>
      <c r="AP22" s="2"/>
      <c r="AX22" s="1"/>
      <c r="AZ22" s="2"/>
      <c r="BU22" s="1"/>
    </row>
    <row r="23" spans="38:73" ht="15">
      <c r="AL23" s="2"/>
      <c r="AN23" s="2"/>
      <c r="AO23" s="1"/>
      <c r="AP23" s="2"/>
      <c r="AX23" s="1"/>
      <c r="AZ23" s="2"/>
      <c r="BU23" s="1"/>
    </row>
    <row r="24" spans="38:73" ht="15">
      <c r="AL24" s="2"/>
      <c r="AN24" s="2"/>
      <c r="AO24" s="1"/>
      <c r="AP24" s="2"/>
      <c r="AX24" s="1"/>
      <c r="AZ24" s="2"/>
      <c r="BU24" s="1"/>
    </row>
    <row r="25" spans="38:73" ht="15">
      <c r="AL25" s="2"/>
      <c r="AN25" s="2"/>
      <c r="AO25" s="1"/>
      <c r="AP25" s="2"/>
      <c r="AX25" s="1"/>
      <c r="AZ25" s="2"/>
      <c r="BU25" s="1"/>
    </row>
    <row r="26" spans="38:73" ht="15">
      <c r="AL26" s="2"/>
      <c r="AN26" s="2"/>
      <c r="AO26" s="1"/>
      <c r="AP26" s="2"/>
      <c r="AX26" s="1"/>
      <c r="AZ26" s="2"/>
      <c r="BU26" s="1"/>
    </row>
    <row r="27" spans="38:73" ht="15">
      <c r="AL27" s="2"/>
      <c r="AN27" s="2"/>
      <c r="AO27" s="1"/>
      <c r="AP27" s="2"/>
      <c r="AX27" s="1"/>
      <c r="AZ27" s="2"/>
      <c r="BU27" s="1"/>
    </row>
    <row r="28" spans="38:73" ht="15">
      <c r="AL28" s="2"/>
      <c r="AN28" s="2"/>
      <c r="AO28" s="1"/>
      <c r="AP28" s="2"/>
      <c r="AX28" s="1"/>
      <c r="AZ28" s="2"/>
      <c r="BU28" s="1"/>
    </row>
    <row r="29" spans="38:73" ht="15">
      <c r="AL29" s="2"/>
      <c r="AN29" s="2"/>
      <c r="AO29" s="1"/>
      <c r="AP29" s="2"/>
      <c r="AX29" s="1"/>
      <c r="AZ29" s="2"/>
      <c r="BU29" s="1"/>
    </row>
    <row r="30" spans="38:73" ht="15">
      <c r="AL30" s="2"/>
      <c r="AN30" s="2"/>
      <c r="AO30" s="1"/>
      <c r="AP30" s="2"/>
      <c r="AX30" s="1"/>
      <c r="AZ30" s="2"/>
      <c r="BU30" s="1"/>
    </row>
    <row r="31" spans="38:73" ht="15">
      <c r="AL31" s="2"/>
      <c r="AN31" s="2"/>
      <c r="AO31" s="1"/>
      <c r="AP31" s="2"/>
      <c r="AX31" s="1"/>
      <c r="AZ31" s="2"/>
      <c r="BU31" s="1"/>
    </row>
    <row r="32" spans="38:73" ht="15">
      <c r="AL32" s="2"/>
      <c r="AN32" s="2"/>
      <c r="AO32" s="1"/>
      <c r="AP32" s="2"/>
      <c r="AX32" s="1"/>
      <c r="AZ32" s="2"/>
      <c r="BU32" s="1"/>
    </row>
    <row r="33" spans="38:73" ht="15">
      <c r="AL33" s="2"/>
      <c r="AN33" s="2"/>
      <c r="AO33" s="1"/>
      <c r="AP33" s="2"/>
      <c r="AX33" s="1"/>
      <c r="AZ33" s="2"/>
      <c r="BU33" s="1"/>
    </row>
    <row r="34" spans="38:73" ht="15">
      <c r="AL34" s="2"/>
      <c r="AN34" s="2"/>
      <c r="AO34" s="1"/>
      <c r="AP34" s="2"/>
      <c r="AX34" s="1"/>
      <c r="AZ34" s="2"/>
      <c r="BU34" s="1"/>
    </row>
    <row r="35" spans="38:73" ht="15">
      <c r="AL35" s="2"/>
      <c r="AN35" s="2"/>
      <c r="AO35" s="1"/>
      <c r="AP35" s="2"/>
      <c r="AX35" s="1"/>
      <c r="AZ35" s="2"/>
      <c r="BU35" s="1"/>
    </row>
    <row r="36" spans="38:73" ht="15">
      <c r="AL36" s="2"/>
      <c r="AN36" s="2"/>
      <c r="AO36" s="1"/>
      <c r="AP36" s="2"/>
      <c r="AX36" s="1"/>
      <c r="AZ36" s="2"/>
      <c r="BU36" s="1"/>
    </row>
    <row r="37" spans="38:73" ht="15">
      <c r="AL37" s="2"/>
      <c r="AN37" s="2"/>
      <c r="AO37" s="1"/>
      <c r="AP37" s="2"/>
      <c r="AX37" s="1"/>
      <c r="AZ37" s="2"/>
      <c r="BU37" s="1"/>
    </row>
    <row r="38" spans="55:75" ht="15">
      <c r="BC38" s="1"/>
      <c r="BD38" s="2"/>
      <c r="BL38" s="1"/>
      <c r="BU38" s="1"/>
      <c r="BW38" s="2"/>
    </row>
    <row r="51" ht="15">
      <c r="B51" t="s">
        <v>37</v>
      </c>
    </row>
    <row r="52" ht="15">
      <c r="B52" t="s">
        <v>38</v>
      </c>
    </row>
    <row r="53" ht="15">
      <c r="B53" t="s">
        <v>39</v>
      </c>
    </row>
    <row r="54" ht="15">
      <c r="B54" t="s">
        <v>40</v>
      </c>
    </row>
    <row r="55" ht="15">
      <c r="B55" t="s">
        <v>41</v>
      </c>
    </row>
    <row r="56" ht="15">
      <c r="B56" t="s">
        <v>42</v>
      </c>
    </row>
    <row r="57" ht="15">
      <c r="B57" t="s">
        <v>43</v>
      </c>
    </row>
    <row r="58" ht="15">
      <c r="B58" t="s">
        <v>44</v>
      </c>
    </row>
    <row r="59" ht="15">
      <c r="B59" t="s">
        <v>45</v>
      </c>
    </row>
  </sheetData>
  <sheetProtection/>
  <mergeCells count="17">
    <mergeCell ref="AP5:AP6"/>
    <mergeCell ref="AQ5:AY5"/>
    <mergeCell ref="M4:Q4"/>
    <mergeCell ref="D4:L4"/>
    <mergeCell ref="AH4:AL4"/>
    <mergeCell ref="R4:AG4"/>
    <mergeCell ref="AF5:AL5"/>
    <mergeCell ref="AM5:AM6"/>
    <mergeCell ref="AN5:AN6"/>
    <mergeCell ref="AO5:AO6"/>
    <mergeCell ref="Y5:AE5"/>
    <mergeCell ref="A5:A6"/>
    <mergeCell ref="B5:B6"/>
    <mergeCell ref="D5:J5"/>
    <mergeCell ref="K5:Q5"/>
    <mergeCell ref="R5:X5"/>
    <mergeCell ref="C5:C6"/>
  </mergeCells>
  <dataValidations count="1">
    <dataValidation type="list" allowBlank="1" showInputMessage="1" showErrorMessage="1" sqref="C7:C9 C11:C37">
      <formula1>$B$52:$B$59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3:BX59"/>
  <sheetViews>
    <sheetView tabSelected="1" zoomScale="80" zoomScaleNormal="80" zoomScalePageLayoutView="0" workbookViewId="0" topLeftCell="A1">
      <selection activeCell="M20" sqref="M20"/>
    </sheetView>
  </sheetViews>
  <sheetFormatPr defaultColWidth="9.140625" defaultRowHeight="15"/>
  <cols>
    <col min="1" max="1" width="3.00390625" style="0" customWidth="1"/>
    <col min="2" max="2" width="21.8515625" style="0" customWidth="1"/>
    <col min="3" max="3" width="18.57421875" style="0" customWidth="1"/>
    <col min="4" max="4" width="2.57421875" style="0" customWidth="1"/>
    <col min="5" max="5" width="2.140625" style="0" customWidth="1"/>
    <col min="6" max="6" width="2.421875" style="0" customWidth="1"/>
    <col min="7" max="7" width="3.140625" style="0" customWidth="1"/>
    <col min="8" max="8" width="2.57421875" style="0" customWidth="1"/>
    <col min="9" max="9" width="2.8515625" style="0" customWidth="1"/>
    <col min="10" max="10" width="3.8515625" style="0" customWidth="1"/>
    <col min="11" max="11" width="2.140625" style="0" customWidth="1"/>
    <col min="12" max="13" width="2.421875" style="0" customWidth="1"/>
    <col min="14" max="14" width="3.140625" style="0" customWidth="1"/>
    <col min="15" max="15" width="3.00390625" style="0" customWidth="1"/>
    <col min="16" max="16" width="3.140625" style="0" customWidth="1"/>
    <col min="17" max="17" width="3.57421875" style="0" customWidth="1"/>
    <col min="18" max="18" width="2.421875" style="0" customWidth="1"/>
    <col min="19" max="20" width="2.57421875" style="0" customWidth="1"/>
    <col min="21" max="22" width="3.421875" style="0" customWidth="1"/>
    <col min="23" max="23" width="2.8515625" style="0" customWidth="1"/>
    <col min="24" max="24" width="3.421875" style="0" customWidth="1"/>
    <col min="25" max="25" width="2.57421875" style="0" customWidth="1"/>
    <col min="26" max="26" width="2.7109375" style="0" customWidth="1"/>
    <col min="27" max="27" width="2.8515625" style="0" customWidth="1"/>
    <col min="28" max="28" width="3.140625" style="0" customWidth="1"/>
    <col min="29" max="30" width="3.00390625" style="0" customWidth="1"/>
    <col min="31" max="31" width="3.140625" style="0" customWidth="1"/>
    <col min="32" max="32" width="2.57421875" style="0" customWidth="1"/>
    <col min="33" max="34" width="2.7109375" style="0" customWidth="1"/>
    <col min="35" max="35" width="2.8515625" style="0" customWidth="1"/>
    <col min="36" max="36" width="3.00390625" style="0" customWidth="1"/>
    <col min="37" max="37" width="3.28125" style="0" customWidth="1"/>
    <col min="38" max="38" width="5.00390625" style="0" customWidth="1"/>
    <col min="39" max="39" width="3.57421875" style="0" customWidth="1"/>
    <col min="40" max="40" width="4.7109375" style="0" customWidth="1"/>
    <col min="41" max="41" width="7.7109375" style="0" customWidth="1"/>
    <col min="42" max="42" width="5.00390625" style="0" customWidth="1"/>
    <col min="43" max="45" width="3.00390625" style="0" customWidth="1"/>
    <col min="46" max="49" width="3.28125" style="0" customWidth="1"/>
    <col min="50" max="50" width="7.8515625" style="0" customWidth="1"/>
    <col min="51" max="51" width="4.421875" style="0" customWidth="1"/>
    <col min="52" max="52" width="4.57421875" style="0" customWidth="1"/>
    <col min="53" max="53" width="3.421875" style="0" customWidth="1"/>
    <col min="54" max="54" width="4.8515625" style="0" customWidth="1"/>
    <col min="55" max="55" width="8.57421875" style="0" customWidth="1"/>
    <col min="56" max="56" width="5.140625" style="0" customWidth="1"/>
    <col min="57" max="57" width="3.421875" style="0" customWidth="1"/>
    <col min="58" max="58" width="3.00390625" style="0" customWidth="1"/>
    <col min="59" max="59" width="2.7109375" style="0" customWidth="1"/>
    <col min="60" max="60" width="3.421875" style="0" customWidth="1"/>
    <col min="61" max="61" width="3.140625" style="0" customWidth="1"/>
    <col min="62" max="63" width="2.7109375" style="0" customWidth="1"/>
    <col min="64" max="64" width="8.00390625" style="0" customWidth="1"/>
    <col min="65" max="65" width="3.8515625" style="0" customWidth="1"/>
    <col min="66" max="66" width="5.7109375" style="0" customWidth="1"/>
    <col min="67" max="67" width="3.57421875" style="0" customWidth="1"/>
    <col min="68" max="68" width="3.28125" style="0" customWidth="1"/>
    <col min="69" max="69" width="3.421875" style="0" customWidth="1"/>
    <col min="70" max="70" width="3.140625" style="0" customWidth="1"/>
    <col min="71" max="71" width="3.28125" style="0" customWidth="1"/>
    <col min="72" max="72" width="3.140625" style="0" customWidth="1"/>
    <col min="73" max="73" width="8.57421875" style="0" customWidth="1"/>
    <col min="74" max="74" width="4.28125" style="0" customWidth="1"/>
    <col min="75" max="75" width="6.8515625" style="0" customWidth="1"/>
    <col min="76" max="76" width="5.57421875" style="0" customWidth="1"/>
  </cols>
  <sheetData>
    <row r="3" spans="2:60" ht="15">
      <c r="B3" s="6" t="s">
        <v>9</v>
      </c>
      <c r="C3" s="6"/>
      <c r="BH3" s="1"/>
    </row>
    <row r="4" spans="1:53" ht="15">
      <c r="A4" s="10"/>
      <c r="B4" s="8">
        <v>0.00011574074074074073</v>
      </c>
      <c r="C4" s="8"/>
      <c r="D4" s="38" t="s">
        <v>13</v>
      </c>
      <c r="E4" s="38"/>
      <c r="F4" s="38"/>
      <c r="G4" s="38"/>
      <c r="H4" s="38"/>
      <c r="I4" s="38"/>
      <c r="J4" s="38"/>
      <c r="K4" s="38"/>
      <c r="L4" s="38"/>
      <c r="M4" s="40">
        <v>0</v>
      </c>
      <c r="N4" s="40"/>
      <c r="O4" s="40"/>
      <c r="P4" s="40"/>
      <c r="Q4" s="40"/>
      <c r="R4" s="38" t="s">
        <v>14</v>
      </c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40">
        <v>0</v>
      </c>
      <c r="AI4" s="40"/>
      <c r="AJ4" s="40"/>
      <c r="AK4" s="40"/>
      <c r="AL4" s="40"/>
      <c r="AM4" s="32"/>
      <c r="AN4" s="32"/>
      <c r="AO4" s="32"/>
      <c r="AP4" s="32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</row>
    <row r="5" spans="1:74" ht="58.5" customHeight="1">
      <c r="A5" s="38" t="s">
        <v>10</v>
      </c>
      <c r="B5" s="35" t="s">
        <v>7</v>
      </c>
      <c r="C5" s="35" t="s">
        <v>36</v>
      </c>
      <c r="D5" s="34" t="s">
        <v>31</v>
      </c>
      <c r="E5" s="34"/>
      <c r="F5" s="34"/>
      <c r="G5" s="34"/>
      <c r="H5" s="34"/>
      <c r="I5" s="34"/>
      <c r="J5" s="34"/>
      <c r="K5" s="34" t="s">
        <v>32</v>
      </c>
      <c r="L5" s="34"/>
      <c r="M5" s="34"/>
      <c r="N5" s="34"/>
      <c r="O5" s="34"/>
      <c r="P5" s="34"/>
      <c r="Q5" s="34"/>
      <c r="R5" s="34" t="s">
        <v>33</v>
      </c>
      <c r="S5" s="34"/>
      <c r="T5" s="34"/>
      <c r="U5" s="34"/>
      <c r="V5" s="34"/>
      <c r="W5" s="34"/>
      <c r="X5" s="34"/>
      <c r="Y5" s="34" t="s">
        <v>34</v>
      </c>
      <c r="Z5" s="34"/>
      <c r="AA5" s="34"/>
      <c r="AB5" s="34"/>
      <c r="AC5" s="34"/>
      <c r="AD5" s="34"/>
      <c r="AE5" s="34"/>
      <c r="AF5" s="34" t="s">
        <v>35</v>
      </c>
      <c r="AG5" s="34"/>
      <c r="AH5" s="34"/>
      <c r="AI5" s="34"/>
      <c r="AJ5" s="34"/>
      <c r="AK5" s="34"/>
      <c r="AL5" s="34"/>
      <c r="AM5" s="33" t="s">
        <v>4</v>
      </c>
      <c r="AN5" s="33" t="s">
        <v>5</v>
      </c>
      <c r="AO5" s="33" t="s">
        <v>3</v>
      </c>
      <c r="AP5" s="33" t="s">
        <v>6</v>
      </c>
      <c r="AQ5" s="34" t="s">
        <v>23</v>
      </c>
      <c r="AR5" s="34"/>
      <c r="AS5" s="34"/>
      <c r="AT5" s="34"/>
      <c r="AU5" s="34"/>
      <c r="AV5" s="34"/>
      <c r="AW5" s="34"/>
      <c r="AX5" s="34"/>
      <c r="AY5" s="34"/>
      <c r="AZ5" s="31"/>
      <c r="BA5" s="31"/>
      <c r="BP5" s="5"/>
      <c r="BQ5" s="5"/>
      <c r="BR5" s="5"/>
      <c r="BS5" s="5"/>
      <c r="BT5" s="5"/>
      <c r="BU5" s="5"/>
      <c r="BV5" s="5"/>
    </row>
    <row r="6" spans="1:74" ht="87.75" customHeight="1">
      <c r="A6" s="38"/>
      <c r="B6" s="35"/>
      <c r="C6" s="35"/>
      <c r="D6" s="10">
        <v>1</v>
      </c>
      <c r="E6" s="10">
        <v>3</v>
      </c>
      <c r="F6" s="10">
        <v>6</v>
      </c>
      <c r="G6" s="10">
        <v>10</v>
      </c>
      <c r="H6" s="16" t="s">
        <v>70</v>
      </c>
      <c r="I6" s="13" t="s">
        <v>0</v>
      </c>
      <c r="J6" s="13" t="s">
        <v>2</v>
      </c>
      <c r="K6" s="10">
        <v>1</v>
      </c>
      <c r="L6" s="10">
        <v>3</v>
      </c>
      <c r="M6" s="10">
        <v>6</v>
      </c>
      <c r="N6" s="10">
        <v>10</v>
      </c>
      <c r="O6" s="16" t="s">
        <v>70</v>
      </c>
      <c r="P6" s="13" t="s">
        <v>0</v>
      </c>
      <c r="Q6" s="13" t="s">
        <v>2</v>
      </c>
      <c r="R6" s="10">
        <v>1</v>
      </c>
      <c r="S6" s="10">
        <v>3</v>
      </c>
      <c r="T6" s="10">
        <v>6</v>
      </c>
      <c r="U6" s="10">
        <v>10</v>
      </c>
      <c r="V6" s="16" t="s">
        <v>70</v>
      </c>
      <c r="W6" s="13" t="s">
        <v>0</v>
      </c>
      <c r="X6" s="13" t="s">
        <v>2</v>
      </c>
      <c r="Y6" s="10">
        <v>1</v>
      </c>
      <c r="Z6" s="10">
        <v>3</v>
      </c>
      <c r="AA6" s="10">
        <v>6</v>
      </c>
      <c r="AB6" s="10">
        <v>10</v>
      </c>
      <c r="AC6" s="16" t="s">
        <v>70</v>
      </c>
      <c r="AD6" s="13" t="s">
        <v>0</v>
      </c>
      <c r="AE6" s="13" t="s">
        <v>2</v>
      </c>
      <c r="AF6" s="10">
        <v>1</v>
      </c>
      <c r="AG6" s="10">
        <v>3</v>
      </c>
      <c r="AH6" s="10">
        <v>6</v>
      </c>
      <c r="AI6" s="10">
        <v>10</v>
      </c>
      <c r="AJ6" s="16" t="s">
        <v>70</v>
      </c>
      <c r="AK6" s="13" t="s">
        <v>0</v>
      </c>
      <c r="AL6" s="13" t="s">
        <v>2</v>
      </c>
      <c r="AM6" s="33"/>
      <c r="AN6" s="33"/>
      <c r="AO6" s="33"/>
      <c r="AP6" s="33"/>
      <c r="AQ6" s="17">
        <v>1</v>
      </c>
      <c r="AR6" s="17">
        <v>3</v>
      </c>
      <c r="AS6" s="17">
        <v>6</v>
      </c>
      <c r="AT6" s="17">
        <v>10</v>
      </c>
      <c r="AU6" s="17">
        <v>20</v>
      </c>
      <c r="AV6" s="16" t="s">
        <v>0</v>
      </c>
      <c r="AW6" s="16" t="s">
        <v>2</v>
      </c>
      <c r="AX6" s="16" t="s">
        <v>8</v>
      </c>
      <c r="AY6" s="16" t="s">
        <v>1</v>
      </c>
      <c r="AZ6" s="16" t="s">
        <v>11</v>
      </c>
      <c r="BA6" s="16" t="s">
        <v>12</v>
      </c>
      <c r="BP6" s="6"/>
      <c r="BQ6" s="6"/>
      <c r="BR6" s="6"/>
      <c r="BS6" s="7"/>
      <c r="BT6" s="7"/>
      <c r="BU6" s="7"/>
      <c r="BV6" s="7"/>
    </row>
    <row r="7" spans="1:73" ht="15">
      <c r="A7" s="10">
        <v>1</v>
      </c>
      <c r="B7" s="10" t="s">
        <v>64</v>
      </c>
      <c r="C7" s="10" t="s">
        <v>39</v>
      </c>
      <c r="D7" s="10"/>
      <c r="E7" s="10"/>
      <c r="F7" s="10"/>
      <c r="G7" s="10"/>
      <c r="H7" s="10"/>
      <c r="I7" s="10">
        <f>D7+E7*3+F7*6+G7*10</f>
        <v>0</v>
      </c>
      <c r="J7" s="10">
        <f>65-I7-H7*65</f>
        <v>65</v>
      </c>
      <c r="K7" s="10">
        <v>1</v>
      </c>
      <c r="L7" s="10"/>
      <c r="M7" s="10"/>
      <c r="N7" s="10"/>
      <c r="O7" s="10"/>
      <c r="P7" s="10">
        <f>K7+L7*3+M7*6+N7*10</f>
        <v>1</v>
      </c>
      <c r="Q7" s="10">
        <f>65-P7-V7*65</f>
        <v>64</v>
      </c>
      <c r="R7" s="10"/>
      <c r="S7" s="10"/>
      <c r="T7" s="10"/>
      <c r="U7" s="10"/>
      <c r="V7" s="10"/>
      <c r="W7" s="10">
        <f>R7+S7*3+T7*6+U7*10</f>
        <v>0</v>
      </c>
      <c r="X7" s="10">
        <f>80-W7-V7*80</f>
        <v>80</v>
      </c>
      <c r="Y7" s="10"/>
      <c r="Z7" s="10"/>
      <c r="AA7" s="10"/>
      <c r="AB7" s="10"/>
      <c r="AC7" s="10"/>
      <c r="AD7" s="10">
        <f>Y7+Z7*3+AA7*6+AB7*10</f>
        <v>0</v>
      </c>
      <c r="AE7" s="10">
        <f>70-AD7-AC7*70</f>
        <v>70</v>
      </c>
      <c r="AF7" s="10"/>
      <c r="AG7" s="10"/>
      <c r="AH7" s="10"/>
      <c r="AI7" s="10"/>
      <c r="AJ7" s="10"/>
      <c r="AK7" s="10">
        <f>AF7+AG7*3+AH7*6+AI7*10</f>
        <v>0</v>
      </c>
      <c r="AL7" s="14">
        <f>120-AK7-AJ7*120</f>
        <v>120</v>
      </c>
      <c r="AM7" s="10">
        <f aca="true" t="shared" si="0" ref="AM7:AN9">I7+P7+W7+AD7+AK7</f>
        <v>1</v>
      </c>
      <c r="AN7" s="14">
        <f t="shared" si="0"/>
        <v>399</v>
      </c>
      <c r="AO7" s="11">
        <v>0.0084375</v>
      </c>
      <c r="AP7" s="14">
        <f>AN7-(AM7+AO7/$B$4)</f>
        <v>325.1</v>
      </c>
      <c r="AQ7" s="10"/>
      <c r="AR7" s="10"/>
      <c r="AS7" s="10"/>
      <c r="AT7" s="10"/>
      <c r="AU7" s="10"/>
      <c r="AV7" s="10">
        <f>AQ7+AR7*3+AS7*6+AT7*10+AU7*20</f>
        <v>0</v>
      </c>
      <c r="AW7" s="10">
        <f>35-AV7</f>
        <v>35</v>
      </c>
      <c r="AX7" s="11">
        <v>0.0010763888888888889</v>
      </c>
      <c r="AY7" s="10">
        <f>AW7-(AV7+AX7/$B$4)</f>
        <v>25.7</v>
      </c>
      <c r="AZ7" s="14">
        <f>AP7+AY7+BV7</f>
        <v>350.8</v>
      </c>
      <c r="BA7" s="10">
        <v>1</v>
      </c>
      <c r="BU7" s="1"/>
    </row>
    <row r="8" spans="1:73" ht="15">
      <c r="A8" s="10">
        <v>2</v>
      </c>
      <c r="B8" s="10" t="s">
        <v>65</v>
      </c>
      <c r="C8" s="10" t="s">
        <v>42</v>
      </c>
      <c r="D8" s="10"/>
      <c r="E8" s="10"/>
      <c r="F8" s="10"/>
      <c r="G8" s="10"/>
      <c r="H8" s="10"/>
      <c r="I8" s="10">
        <f>D8+E8*3+F8*6+G8*10</f>
        <v>0</v>
      </c>
      <c r="J8" s="10">
        <f>65-I8-H8*65</f>
        <v>65</v>
      </c>
      <c r="K8" s="10"/>
      <c r="L8" s="10"/>
      <c r="M8" s="10"/>
      <c r="N8" s="10"/>
      <c r="O8" s="10"/>
      <c r="P8" s="10">
        <f>K8+L8*3+M8*6+N8*10</f>
        <v>0</v>
      </c>
      <c r="Q8" s="10">
        <f>65-P8-V8*65</f>
        <v>65</v>
      </c>
      <c r="R8" s="10"/>
      <c r="S8" s="10"/>
      <c r="T8" s="10"/>
      <c r="U8" s="10"/>
      <c r="V8" s="10"/>
      <c r="W8" s="10">
        <f>R8+S8*3+T8*6+U8*10</f>
        <v>0</v>
      </c>
      <c r="X8" s="10">
        <f>80-W8-V8*80</f>
        <v>80</v>
      </c>
      <c r="Y8" s="10"/>
      <c r="Z8" s="10"/>
      <c r="AA8" s="10"/>
      <c r="AB8" s="10"/>
      <c r="AC8" s="10"/>
      <c r="AD8" s="10">
        <f>Y8+Z8*3+AA8*6+AB8*10</f>
        <v>0</v>
      </c>
      <c r="AE8" s="10">
        <f>70-AD8-AC8*70</f>
        <v>70</v>
      </c>
      <c r="AF8" s="10"/>
      <c r="AG8" s="10">
        <v>1</v>
      </c>
      <c r="AH8" s="10"/>
      <c r="AI8" s="10"/>
      <c r="AJ8" s="10"/>
      <c r="AK8" s="10">
        <f>AF8+AG8*3+AH8*6+AI8*10</f>
        <v>3</v>
      </c>
      <c r="AL8" s="14">
        <f>120-AK8-AJ8*120</f>
        <v>117</v>
      </c>
      <c r="AM8" s="10">
        <f t="shared" si="0"/>
        <v>3</v>
      </c>
      <c r="AN8" s="14">
        <f t="shared" si="0"/>
        <v>397</v>
      </c>
      <c r="AO8" s="11">
        <v>0.014652777777777778</v>
      </c>
      <c r="AP8" s="14">
        <f>AN8-(AM8+AO8/$B$4)</f>
        <v>267.4</v>
      </c>
      <c r="AQ8" s="10"/>
      <c r="AR8" s="10"/>
      <c r="AS8" s="10"/>
      <c r="AT8" s="10"/>
      <c r="AU8" s="10"/>
      <c r="AV8" s="10">
        <f>AQ8+AR8*3+AS8*6+AT8*10+AU8*20</f>
        <v>0</v>
      </c>
      <c r="AW8" s="10">
        <f>35-AV8</f>
        <v>35</v>
      </c>
      <c r="AX8" s="11">
        <v>0.0010763888888888889</v>
      </c>
      <c r="AY8" s="10">
        <f>AW8-(AV8+AX8/$B$4)</f>
        <v>25.7</v>
      </c>
      <c r="AZ8" s="14">
        <f>AP8+AY8+BV8</f>
        <v>293.09999999999997</v>
      </c>
      <c r="BA8" s="10">
        <v>2</v>
      </c>
      <c r="BU8" s="1"/>
    </row>
    <row r="9" spans="1:76" ht="15">
      <c r="A9" s="10">
        <v>3</v>
      </c>
      <c r="B9" s="10" t="s">
        <v>63</v>
      </c>
      <c r="C9" s="10" t="s">
        <v>41</v>
      </c>
      <c r="D9" s="10"/>
      <c r="E9" s="10"/>
      <c r="F9" s="10"/>
      <c r="G9" s="10"/>
      <c r="H9" s="10"/>
      <c r="I9" s="10">
        <f>D9+E9*3+F9*6+G9*10</f>
        <v>0</v>
      </c>
      <c r="J9" s="10">
        <f>65-I9-H9*65</f>
        <v>65</v>
      </c>
      <c r="K9" s="10"/>
      <c r="L9" s="10"/>
      <c r="M9" s="10"/>
      <c r="N9" s="10"/>
      <c r="O9" s="10"/>
      <c r="P9" s="10">
        <f>K9+L9*3+M9*6+N9*10</f>
        <v>0</v>
      </c>
      <c r="Q9" s="10">
        <f>65-P9-V9*65</f>
        <v>65</v>
      </c>
      <c r="R9" s="10"/>
      <c r="S9" s="10">
        <v>1</v>
      </c>
      <c r="T9" s="10"/>
      <c r="U9" s="10">
        <v>1</v>
      </c>
      <c r="V9" s="10"/>
      <c r="W9" s="10">
        <f>R9+S9*3+T9*6+U9*10</f>
        <v>13</v>
      </c>
      <c r="X9" s="10">
        <f>80-W9-V9*80</f>
        <v>67</v>
      </c>
      <c r="Y9" s="10"/>
      <c r="Z9" s="10"/>
      <c r="AA9" s="10"/>
      <c r="AB9" s="10"/>
      <c r="AC9" s="10"/>
      <c r="AD9" s="10">
        <f>Y9+Z9*3+AA9*6+AB9*10</f>
        <v>0</v>
      </c>
      <c r="AE9" s="10">
        <f>70-AD9-AC9*70</f>
        <v>70</v>
      </c>
      <c r="AF9" s="10"/>
      <c r="AG9" s="10"/>
      <c r="AH9" s="10">
        <v>2</v>
      </c>
      <c r="AI9" s="10"/>
      <c r="AJ9" s="10"/>
      <c r="AK9" s="10">
        <f>AF9+AG9*3+AH9*6+AI9*10</f>
        <v>12</v>
      </c>
      <c r="AL9" s="14">
        <f>120-AK9-AJ9*120</f>
        <v>108</v>
      </c>
      <c r="AM9" s="10">
        <f t="shared" si="0"/>
        <v>25</v>
      </c>
      <c r="AN9" s="14">
        <f t="shared" si="0"/>
        <v>375</v>
      </c>
      <c r="AO9" s="11">
        <v>0.01383101851851852</v>
      </c>
      <c r="AP9" s="14">
        <f>AN9-(AM9+AO9/$B$4)</f>
        <v>230.49999999999997</v>
      </c>
      <c r="AQ9" s="10"/>
      <c r="AR9" s="10"/>
      <c r="AS9" s="10">
        <v>4</v>
      </c>
      <c r="AT9" s="10"/>
      <c r="AU9" s="10"/>
      <c r="AV9" s="10">
        <f>AQ9+AR9*3+AS9*6+AT9*10+AU9*20</f>
        <v>24</v>
      </c>
      <c r="AW9" s="10">
        <f>35-AV9</f>
        <v>11</v>
      </c>
      <c r="AX9" s="11">
        <v>0.0017592592592592592</v>
      </c>
      <c r="AY9" s="10">
        <f>AW9-(AV9+AX9/$B$4)</f>
        <v>-28.200000000000003</v>
      </c>
      <c r="AZ9" s="14">
        <f>AP9+AY9+BV9</f>
        <v>202.29999999999995</v>
      </c>
      <c r="BA9" s="10">
        <v>3</v>
      </c>
      <c r="BU9" s="1"/>
      <c r="BX9" s="2"/>
    </row>
    <row r="10" spans="1:73" ht="15">
      <c r="A10" s="10">
        <v>4</v>
      </c>
      <c r="B10" s="10" t="s">
        <v>69</v>
      </c>
      <c r="C10" s="10" t="s">
        <v>39</v>
      </c>
      <c r="D10" s="10"/>
      <c r="E10" s="10"/>
      <c r="F10" s="10"/>
      <c r="G10" s="10"/>
      <c r="H10" s="10">
        <v>1</v>
      </c>
      <c r="I10" s="10">
        <f>D10+E10*3+F10*6+G10*10</f>
        <v>0</v>
      </c>
      <c r="J10" s="10">
        <f>65-I10-H10*65</f>
        <v>0</v>
      </c>
      <c r="K10" s="10"/>
      <c r="L10" s="10"/>
      <c r="M10" s="10"/>
      <c r="N10" s="10"/>
      <c r="O10" s="10">
        <v>1</v>
      </c>
      <c r="P10" s="10">
        <f>K10+L10*3+M10*6+N10*10</f>
        <v>0</v>
      </c>
      <c r="Q10" s="10">
        <f>65-P10-V10*65</f>
        <v>65</v>
      </c>
      <c r="R10" s="10"/>
      <c r="S10" s="10"/>
      <c r="T10" s="10"/>
      <c r="U10" s="10"/>
      <c r="V10" s="10"/>
      <c r="W10" s="10">
        <f>R10+S10*3+T10*6+U10*10</f>
        <v>0</v>
      </c>
      <c r="X10" s="10">
        <f>80-W10-V10*80</f>
        <v>80</v>
      </c>
      <c r="Y10" s="10"/>
      <c r="Z10" s="10"/>
      <c r="AA10" s="10">
        <v>1</v>
      </c>
      <c r="AB10" s="10">
        <v>1</v>
      </c>
      <c r="AC10" s="10"/>
      <c r="AD10" s="10">
        <f>Y10+Z10*3+AA10*6+AB10*10</f>
        <v>16</v>
      </c>
      <c r="AE10" s="10">
        <f>70-AD10-AC10*70</f>
        <v>54</v>
      </c>
      <c r="AF10" s="10"/>
      <c r="AG10" s="10"/>
      <c r="AH10" s="10"/>
      <c r="AI10" s="10"/>
      <c r="AJ10" s="10">
        <v>1</v>
      </c>
      <c r="AK10" s="10">
        <f>AF10+AG10*3+AH10*6+AI10*10</f>
        <v>0</v>
      </c>
      <c r="AL10" s="14">
        <f>120-AK10-AJ10*120</f>
        <v>0</v>
      </c>
      <c r="AM10" s="10">
        <f>I10+P10+W10+AD10+AK10</f>
        <v>16</v>
      </c>
      <c r="AN10" s="14">
        <f>J10+Q10+X10+AE10+AL10</f>
        <v>199</v>
      </c>
      <c r="AO10" s="11">
        <v>0.017997685185185186</v>
      </c>
      <c r="AP10" s="14">
        <f>AN10-(AM10+AO10/$B$4)</f>
        <v>27.49999999999997</v>
      </c>
      <c r="AQ10" s="10"/>
      <c r="AR10" s="10"/>
      <c r="AS10" s="10"/>
      <c r="AT10" s="10"/>
      <c r="AU10" s="10"/>
      <c r="AV10" s="10">
        <f>AQ10+AR10*3+AS10*6+AT10*10+AU10*20</f>
        <v>0</v>
      </c>
      <c r="AW10" s="10">
        <f>35-AV10</f>
        <v>35</v>
      </c>
      <c r="AX10" s="11">
        <v>0.0016203703703703703</v>
      </c>
      <c r="AY10" s="10">
        <f>AW10-(AV10+AX10/$B$4)</f>
        <v>21</v>
      </c>
      <c r="AZ10" s="14">
        <f>AP10+AY10+BV10</f>
        <v>48.49999999999997</v>
      </c>
      <c r="BA10" s="10">
        <v>4</v>
      </c>
      <c r="BU10" s="1"/>
    </row>
    <row r="13" spans="38:73" ht="15">
      <c r="AL13" s="2"/>
      <c r="AN13" s="2"/>
      <c r="AO13" s="1"/>
      <c r="AP13" s="2"/>
      <c r="AX13" s="1"/>
      <c r="AZ13" s="2"/>
      <c r="BU13" s="1"/>
    </row>
    <row r="14" spans="38:73" ht="15">
      <c r="AL14" s="2"/>
      <c r="AN14" s="2"/>
      <c r="AO14" s="1"/>
      <c r="AP14" s="2"/>
      <c r="AX14" s="1"/>
      <c r="AZ14" s="2"/>
      <c r="BU14" s="1"/>
    </row>
    <row r="15" spans="38:73" ht="15">
      <c r="AL15" s="2"/>
      <c r="AN15" s="2"/>
      <c r="AO15" s="1"/>
      <c r="AP15" s="2"/>
      <c r="AX15" s="1"/>
      <c r="AZ15" s="2"/>
      <c r="BU15" s="1"/>
    </row>
    <row r="16" spans="38:73" ht="15">
      <c r="AL16" s="2"/>
      <c r="AN16" s="2"/>
      <c r="AO16" s="1"/>
      <c r="AP16" s="2"/>
      <c r="AX16" s="1"/>
      <c r="AZ16" s="2"/>
      <c r="BU16" s="1"/>
    </row>
    <row r="17" spans="38:73" ht="15">
      <c r="AL17" s="2"/>
      <c r="AN17" s="2"/>
      <c r="AO17" s="1"/>
      <c r="AP17" s="2"/>
      <c r="AX17" s="1"/>
      <c r="AZ17" s="2"/>
      <c r="BU17" s="1"/>
    </row>
    <row r="18" spans="38:73" ht="15">
      <c r="AL18" s="2"/>
      <c r="AN18" s="2"/>
      <c r="AO18" s="1"/>
      <c r="AP18" s="2"/>
      <c r="AX18" s="1"/>
      <c r="AZ18" s="2"/>
      <c r="BU18" s="1"/>
    </row>
    <row r="19" spans="38:73" ht="15">
      <c r="AL19" s="2"/>
      <c r="AN19" s="2"/>
      <c r="AO19" s="1"/>
      <c r="AP19" s="2"/>
      <c r="AX19" s="1"/>
      <c r="AZ19" s="2"/>
      <c r="BU19" s="1"/>
    </row>
    <row r="20" spans="38:73" ht="15">
      <c r="AL20" s="2"/>
      <c r="AN20" s="2"/>
      <c r="AO20" s="1"/>
      <c r="AP20" s="2"/>
      <c r="AX20" s="1"/>
      <c r="AZ20" s="2"/>
      <c r="BU20" s="1"/>
    </row>
    <row r="21" spans="38:73" ht="15">
      <c r="AL21" s="2"/>
      <c r="AN21" s="2"/>
      <c r="AO21" s="1"/>
      <c r="AP21" s="2"/>
      <c r="AX21" s="1"/>
      <c r="AZ21" s="2"/>
      <c r="BU21" s="1"/>
    </row>
    <row r="22" spans="38:73" ht="15">
      <c r="AL22" s="2"/>
      <c r="AN22" s="2"/>
      <c r="AO22" s="1"/>
      <c r="AP22" s="2"/>
      <c r="AX22" s="1"/>
      <c r="AZ22" s="2"/>
      <c r="BU22" s="1"/>
    </row>
    <row r="23" spans="38:73" ht="15">
      <c r="AL23" s="2"/>
      <c r="AN23" s="2"/>
      <c r="AO23" s="1"/>
      <c r="AP23" s="2"/>
      <c r="AX23" s="1"/>
      <c r="AZ23" s="2"/>
      <c r="BU23" s="1"/>
    </row>
    <row r="24" spans="38:73" ht="15">
      <c r="AL24" s="2"/>
      <c r="AN24" s="2"/>
      <c r="AO24" s="1"/>
      <c r="AP24" s="2"/>
      <c r="AX24" s="1"/>
      <c r="AZ24" s="2"/>
      <c r="BU24" s="1"/>
    </row>
    <row r="25" spans="38:73" ht="15">
      <c r="AL25" s="2"/>
      <c r="AN25" s="2"/>
      <c r="AO25" s="1"/>
      <c r="AP25" s="2"/>
      <c r="AX25" s="1"/>
      <c r="AZ25" s="2"/>
      <c r="BU25" s="1"/>
    </row>
    <row r="26" spans="38:73" ht="15">
      <c r="AL26" s="2"/>
      <c r="AN26" s="2"/>
      <c r="AO26" s="1"/>
      <c r="AP26" s="2"/>
      <c r="AX26" s="1"/>
      <c r="AZ26" s="2"/>
      <c r="BU26" s="1"/>
    </row>
    <row r="27" spans="38:73" ht="15">
      <c r="AL27" s="2"/>
      <c r="AN27" s="2"/>
      <c r="AO27" s="1"/>
      <c r="AP27" s="2"/>
      <c r="AX27" s="1"/>
      <c r="AZ27" s="2"/>
      <c r="BU27" s="1"/>
    </row>
    <row r="28" spans="38:73" ht="15">
      <c r="AL28" s="2"/>
      <c r="AN28" s="2"/>
      <c r="AO28" s="1"/>
      <c r="AP28" s="2"/>
      <c r="AX28" s="1"/>
      <c r="AZ28" s="2"/>
      <c r="BU28" s="1"/>
    </row>
    <row r="29" spans="38:73" ht="15">
      <c r="AL29" s="2"/>
      <c r="AN29" s="2"/>
      <c r="AO29" s="1"/>
      <c r="AP29" s="2"/>
      <c r="AX29" s="1"/>
      <c r="AZ29" s="2"/>
      <c r="BU29" s="1"/>
    </row>
    <row r="30" spans="38:73" ht="15">
      <c r="AL30" s="2"/>
      <c r="AN30" s="2"/>
      <c r="AO30" s="1"/>
      <c r="AP30" s="2"/>
      <c r="AX30" s="1"/>
      <c r="AZ30" s="2"/>
      <c r="BU30" s="1"/>
    </row>
    <row r="31" spans="38:73" ht="15">
      <c r="AL31" s="2"/>
      <c r="AN31" s="2"/>
      <c r="AO31" s="1"/>
      <c r="AP31" s="2"/>
      <c r="AX31" s="1"/>
      <c r="AZ31" s="2"/>
      <c r="BU31" s="1"/>
    </row>
    <row r="32" spans="38:73" ht="15">
      <c r="AL32" s="2"/>
      <c r="AN32" s="2"/>
      <c r="AO32" s="1"/>
      <c r="AP32" s="2"/>
      <c r="AX32" s="1"/>
      <c r="AZ32" s="2"/>
      <c r="BU32" s="1"/>
    </row>
    <row r="33" spans="38:73" ht="15">
      <c r="AL33" s="2"/>
      <c r="AN33" s="2"/>
      <c r="AO33" s="1"/>
      <c r="AP33" s="2"/>
      <c r="AX33" s="1"/>
      <c r="AZ33" s="2"/>
      <c r="BU33" s="1"/>
    </row>
    <row r="34" spans="38:73" ht="15">
      <c r="AL34" s="2"/>
      <c r="AN34" s="2"/>
      <c r="AO34" s="1"/>
      <c r="AP34" s="2"/>
      <c r="AX34" s="1"/>
      <c r="AZ34" s="2"/>
      <c r="BU34" s="1"/>
    </row>
    <row r="35" spans="38:73" ht="15">
      <c r="AL35" s="2"/>
      <c r="AN35" s="2"/>
      <c r="AO35" s="1"/>
      <c r="AP35" s="2"/>
      <c r="AX35" s="1"/>
      <c r="AZ35" s="2"/>
      <c r="BU35" s="1"/>
    </row>
    <row r="36" spans="38:73" ht="15">
      <c r="AL36" s="2"/>
      <c r="AN36" s="2"/>
      <c r="AO36" s="1"/>
      <c r="AP36" s="2"/>
      <c r="AX36" s="1"/>
      <c r="AZ36" s="2"/>
      <c r="BU36" s="1"/>
    </row>
    <row r="37" spans="38:73" ht="15">
      <c r="AL37" s="2"/>
      <c r="AN37" s="2"/>
      <c r="AO37" s="1"/>
      <c r="AP37" s="2"/>
      <c r="AX37" s="1"/>
      <c r="AZ37" s="2"/>
      <c r="BU37" s="1"/>
    </row>
    <row r="38" spans="55:75" ht="15">
      <c r="BC38" s="1"/>
      <c r="BD38" s="2"/>
      <c r="BL38" s="1"/>
      <c r="BU38" s="1"/>
      <c r="BW38" s="2"/>
    </row>
    <row r="51" ht="15">
      <c r="B51" t="s">
        <v>37</v>
      </c>
    </row>
    <row r="52" ht="15">
      <c r="B52" t="s">
        <v>38</v>
      </c>
    </row>
    <row r="53" ht="15">
      <c r="B53" t="s">
        <v>39</v>
      </c>
    </row>
    <row r="54" ht="15">
      <c r="B54" t="s">
        <v>40</v>
      </c>
    </row>
    <row r="55" ht="15">
      <c r="B55" t="s">
        <v>41</v>
      </c>
    </row>
    <row r="56" ht="15">
      <c r="B56" t="s">
        <v>42</v>
      </c>
    </row>
    <row r="57" ht="15">
      <c r="B57" t="s">
        <v>43</v>
      </c>
    </row>
    <row r="58" ht="15">
      <c r="B58" t="s">
        <v>44</v>
      </c>
    </row>
    <row r="59" ht="15">
      <c r="B59" t="s">
        <v>45</v>
      </c>
    </row>
  </sheetData>
  <sheetProtection/>
  <mergeCells count="17">
    <mergeCell ref="D4:L4"/>
    <mergeCell ref="M4:Q4"/>
    <mergeCell ref="R4:AG4"/>
    <mergeCell ref="AH4:AL4"/>
    <mergeCell ref="A5:A6"/>
    <mergeCell ref="B5:B6"/>
    <mergeCell ref="C5:C6"/>
    <mergeCell ref="D5:J5"/>
    <mergeCell ref="K5:Q5"/>
    <mergeCell ref="R5:X5"/>
    <mergeCell ref="AQ5:AY5"/>
    <mergeCell ref="Y5:AE5"/>
    <mergeCell ref="AF5:AL5"/>
    <mergeCell ref="AM5:AM6"/>
    <mergeCell ref="AN5:AN6"/>
    <mergeCell ref="AO5:AO6"/>
    <mergeCell ref="AP5:AP6"/>
  </mergeCells>
  <dataValidations count="1">
    <dataValidation type="list" allowBlank="1" showInputMessage="1" showErrorMessage="1" sqref="C7:C10 C13:C37">
      <formula1>$B$52:$B$59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Zver</cp:lastModifiedBy>
  <cp:lastPrinted>2014-10-30T11:37:29Z</cp:lastPrinted>
  <dcterms:created xsi:type="dcterms:W3CDTF">2014-10-28T10:51:33Z</dcterms:created>
  <dcterms:modified xsi:type="dcterms:W3CDTF">2014-11-01T18:21:36Z</dcterms:modified>
  <cp:category/>
  <cp:version/>
  <cp:contentType/>
  <cp:contentStatus/>
</cp:coreProperties>
</file>